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<sst xmlns="http://schemas.openxmlformats.org/spreadsheetml/2006/main" count="280" uniqueCount="251">
  <si>
    <t>Расходы на обеспечение управления МКД</t>
  </si>
  <si>
    <t>1.</t>
  </si>
  <si>
    <t>Оплата труда Передседателя, заместителя и бухгалтера (ИТР)</t>
  </si>
  <si>
    <t>Председатель</t>
  </si>
  <si>
    <t>Должность</t>
  </si>
  <si>
    <t>Оклад по должности</t>
  </si>
  <si>
    <t>Фонд заработной платы</t>
  </si>
  <si>
    <t>1.1.</t>
  </si>
  <si>
    <t>1.1.1.</t>
  </si>
  <si>
    <t>1.1.2.</t>
  </si>
  <si>
    <t>Заместитель</t>
  </si>
  <si>
    <t>1.1.3.</t>
  </si>
  <si>
    <t>Бухгалтер</t>
  </si>
  <si>
    <t>1.2.</t>
  </si>
  <si>
    <t>Оплата труда технического персонала</t>
  </si>
  <si>
    <t>1.2.1.</t>
  </si>
  <si>
    <t>Сантехник</t>
  </si>
  <si>
    <t>1.2.2.</t>
  </si>
  <si>
    <t>1.2.3.</t>
  </si>
  <si>
    <t>Электрик</t>
  </si>
  <si>
    <t>1.2.4.</t>
  </si>
  <si>
    <t>Уборщик</t>
  </si>
  <si>
    <t>1.2.5.</t>
  </si>
  <si>
    <t>1.2.6.</t>
  </si>
  <si>
    <t>1.2.7.</t>
  </si>
  <si>
    <t>1.2.8.</t>
  </si>
  <si>
    <t>Дворник</t>
  </si>
  <si>
    <t>1.2.9.</t>
  </si>
  <si>
    <t>1.2.10.</t>
  </si>
  <si>
    <t>1.2.11.</t>
  </si>
  <si>
    <t>1.2.12.</t>
  </si>
  <si>
    <t>1.3.</t>
  </si>
  <si>
    <t>1.4.</t>
  </si>
  <si>
    <t>Фонд материальной помощи</t>
  </si>
  <si>
    <t>1.5.</t>
  </si>
  <si>
    <t>итого</t>
  </si>
  <si>
    <t>Налоги 13%за месяц</t>
  </si>
  <si>
    <t>итого за месяц на руки</t>
  </si>
  <si>
    <t>итого за год на руки</t>
  </si>
  <si>
    <t>налоги 13% за год</t>
  </si>
  <si>
    <t>итого общий налог за месяц</t>
  </si>
  <si>
    <t>итого общий налог за год</t>
  </si>
  <si>
    <t>фонд зарплаты на год</t>
  </si>
  <si>
    <t>ИТОГО</t>
  </si>
  <si>
    <t>ВСЕГО фонд заработной платы</t>
  </si>
  <si>
    <t>из всего фонда заработной платы НАЛОГОВ</t>
  </si>
  <si>
    <t>2.</t>
  </si>
  <si>
    <t>Затраты на обеспечение функционирования Правления ТСЖ</t>
  </si>
  <si>
    <t>Наименование материалов и услуг</t>
  </si>
  <si>
    <t>Оргтехника</t>
  </si>
  <si>
    <t>количество</t>
  </si>
  <si>
    <t>стоимость</t>
  </si>
  <si>
    <t>один раз в квартал</t>
  </si>
  <si>
    <t>Заправка катриджей</t>
  </si>
  <si>
    <t>один раз в месяц</t>
  </si>
  <si>
    <t>Канцелярские товары</t>
  </si>
  <si>
    <t>Бумага офисная А 4</t>
  </si>
  <si>
    <t>Папка- регистр</t>
  </si>
  <si>
    <t>Папка-скоросшиватель</t>
  </si>
  <si>
    <t>Кассовая книга</t>
  </si>
  <si>
    <t>Бланки</t>
  </si>
  <si>
    <t>2.1.</t>
  </si>
  <si>
    <t>2.1.1.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</si>
  <si>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</si>
  <si>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</si>
  <si>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</si>
  <si>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</si>
  <si>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</si>
  <si>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</si>
  <si>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</si>
  <si>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</si>
  <si>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</si>
  <si>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Стержни для ручек</t>
  </si>
  <si>
    <t>2.2.9.</t>
  </si>
  <si>
    <t>Клей ПВА</t>
  </si>
  <si>
    <t>2.2.10.</t>
  </si>
  <si>
    <t>2.2.11.</t>
  </si>
  <si>
    <t>Файлы</t>
  </si>
  <si>
    <t>2.2.12.</t>
  </si>
  <si>
    <t>Корректор</t>
  </si>
  <si>
    <t>2.2.13.</t>
  </si>
  <si>
    <t>Скрепки</t>
  </si>
  <si>
    <t>2.2.14.</t>
  </si>
  <si>
    <t>Кнопки</t>
  </si>
  <si>
    <t>2.2.15.</t>
  </si>
  <si>
    <t>2.2.16.</t>
  </si>
  <si>
    <t>Степлер</t>
  </si>
  <si>
    <t>2.2.17.</t>
  </si>
  <si>
    <t>Скобы для степлера</t>
  </si>
  <si>
    <t>2.2.18.</t>
  </si>
  <si>
    <t>Карандаши</t>
  </si>
  <si>
    <t>2.2.19.</t>
  </si>
  <si>
    <t>Календарь</t>
  </si>
  <si>
    <t>2.2.20.</t>
  </si>
  <si>
    <t>Стикер- лист</t>
  </si>
  <si>
    <t>2.2.21.</t>
  </si>
  <si>
    <t>2.2.22.</t>
  </si>
  <si>
    <t>2.3.</t>
  </si>
  <si>
    <t>2.4.</t>
  </si>
  <si>
    <t>Услуги связи</t>
  </si>
  <si>
    <t>2.5.</t>
  </si>
  <si>
    <t>Почтовые расходы</t>
  </si>
  <si>
    <t>2.6.</t>
  </si>
  <si>
    <t>Обслуживание счёта в Сбербанке</t>
  </si>
  <si>
    <t>2.7.</t>
  </si>
  <si>
    <t>Транспортные расходы</t>
  </si>
  <si>
    <t>2.8.</t>
  </si>
  <si>
    <t>Юридические услуги</t>
  </si>
  <si>
    <t>ИТОГО на обеспечение функционирования Правления</t>
  </si>
  <si>
    <t>3.</t>
  </si>
  <si>
    <t>Материальное обеспечение технического персонала</t>
  </si>
  <si>
    <t>3.1.</t>
  </si>
  <si>
    <t>Наименование</t>
  </si>
  <si>
    <t>метла</t>
  </si>
  <si>
    <t>всего</t>
  </si>
  <si>
    <t>Перчатки х/б</t>
  </si>
  <si>
    <t>Перчатки резиновые</t>
  </si>
  <si>
    <t>Грабли</t>
  </si>
  <si>
    <t>лопата совковая</t>
  </si>
  <si>
    <t>лопата для чистки снега</t>
  </si>
  <si>
    <t>ведро</t>
  </si>
  <si>
    <t>тачка</t>
  </si>
  <si>
    <t>1 на три года</t>
  </si>
  <si>
    <t>ледоруб</t>
  </si>
  <si>
    <t>1 на тири года</t>
  </si>
  <si>
    <t>спецодежда зимняя</t>
  </si>
  <si>
    <t>спецодежда летняя</t>
  </si>
  <si>
    <t>плащ-накидка</t>
  </si>
  <si>
    <t>обувь зимняя</t>
  </si>
  <si>
    <t>обувь летняя</t>
  </si>
  <si>
    <t>Итого по дворнику</t>
  </si>
  <si>
    <t>3.2.</t>
  </si>
  <si>
    <t>веник</t>
  </si>
  <si>
    <t>швабра</t>
  </si>
  <si>
    <t>моющие средства</t>
  </si>
  <si>
    <t>тряпка половая</t>
  </si>
  <si>
    <t>тряпка для стен</t>
  </si>
  <si>
    <t>перчатки х/б</t>
  </si>
  <si>
    <t>перчатки резиновые</t>
  </si>
  <si>
    <t>мешки мусорные</t>
  </si>
  <si>
    <t>метла-щетка</t>
  </si>
  <si>
    <t>средство от комаров</t>
  </si>
  <si>
    <t>совок</t>
  </si>
  <si>
    <t>Итого по уборщице</t>
  </si>
  <si>
    <t>3.3.</t>
  </si>
  <si>
    <t>Итого по сантехнику</t>
  </si>
  <si>
    <t>3.4.</t>
  </si>
  <si>
    <t>перчаки х/б</t>
  </si>
  <si>
    <t>электолампы</t>
  </si>
  <si>
    <t>электропатрон</t>
  </si>
  <si>
    <t>выключатель</t>
  </si>
  <si>
    <t>изолента</t>
  </si>
  <si>
    <t>Итого по электрику</t>
  </si>
  <si>
    <t>3.5.</t>
  </si>
  <si>
    <t>Итого по 3.1, 3.2, 3.3, 3.4</t>
  </si>
  <si>
    <t>ИТОГО по материальному обеспечению технического персонала</t>
  </si>
  <si>
    <t>4.</t>
  </si>
  <si>
    <t>стоимость за еденицу</t>
  </si>
  <si>
    <t>4.1.</t>
  </si>
  <si>
    <t>наименование</t>
  </si>
  <si>
    <t>санобработка подвалов</t>
  </si>
  <si>
    <t>4.2.</t>
  </si>
  <si>
    <t>4.3.</t>
  </si>
  <si>
    <t>песок для посыпки дорожек зимой</t>
  </si>
  <si>
    <t>удаление мха на цоколях зданий, побелка известью</t>
  </si>
  <si>
    <t>4.4.</t>
  </si>
  <si>
    <t>4.5.</t>
  </si>
  <si>
    <t>санитарная обработка мусоросборных площадок</t>
  </si>
  <si>
    <t>Дворник (из расчёта на один год)</t>
  </si>
  <si>
    <t>Уборщица (из расчёта на один год)</t>
  </si>
  <si>
    <t>Сантехник  (из расчёта на один год)</t>
  </si>
  <si>
    <t>Электрик  (из расчёта на один год)</t>
  </si>
  <si>
    <t>4.6.</t>
  </si>
  <si>
    <t>4.7.</t>
  </si>
  <si>
    <t>ремонт мусоросборных площадок,  покраска контейнеров</t>
  </si>
  <si>
    <t>4.8.</t>
  </si>
  <si>
    <t>4.9.</t>
  </si>
  <si>
    <t>5.0.</t>
  </si>
  <si>
    <t>5.1.</t>
  </si>
  <si>
    <t>5.2.</t>
  </si>
  <si>
    <t>11 шт</t>
  </si>
  <si>
    <t>5.4.</t>
  </si>
  <si>
    <t>5.5.</t>
  </si>
  <si>
    <t>ВСЕГО на функционирование Правления ТСЖ</t>
  </si>
  <si>
    <t>ИТОГО годовое содержанию общего имущества</t>
  </si>
  <si>
    <t>Председатель Правления</t>
  </si>
  <si>
    <t>Кириллова Р. Д.</t>
  </si>
  <si>
    <t xml:space="preserve">        Бухгалтер</t>
  </si>
  <si>
    <t>1.6.</t>
  </si>
  <si>
    <t xml:space="preserve">Тетради </t>
  </si>
  <si>
    <t>лопата штыковая</t>
  </si>
  <si>
    <t>мешки для мусора на 120 л.</t>
  </si>
  <si>
    <t>стоимость работы и материала</t>
  </si>
  <si>
    <t>договор СЭС</t>
  </si>
  <si>
    <t>договор +материал</t>
  </si>
  <si>
    <t>материал дла ремонта инженерных сетей</t>
  </si>
  <si>
    <t>договор+материал</t>
  </si>
  <si>
    <r>
      <t>Непредвиденные расходы 30</t>
    </r>
    <r>
      <rPr>
        <b/>
        <sz val="12"/>
        <rFont val="Times New Roman"/>
        <family val="1"/>
      </rPr>
      <t>%</t>
    </r>
  </si>
  <si>
    <t>материал</t>
  </si>
  <si>
    <t>закупка контейнеров</t>
  </si>
  <si>
    <t>ремонтны работы</t>
  </si>
  <si>
    <t>1.7.</t>
  </si>
  <si>
    <t>привоз</t>
  </si>
  <si>
    <t xml:space="preserve">договор </t>
  </si>
  <si>
    <t>налоги 30,2% за месяц</t>
  </si>
  <si>
    <t>налоги 30,2% за год</t>
  </si>
  <si>
    <t>Найм работника на время отпуска основного работника</t>
  </si>
  <si>
    <t>Прочии доплаты</t>
  </si>
  <si>
    <t>Ремонтные работы по электрооборудованию в МКД</t>
  </si>
  <si>
    <t>5.6.</t>
  </si>
  <si>
    <t>Утепление труб горячего водоснабжения в подвалах</t>
  </si>
  <si>
    <t>Коротенко А.Н.</t>
  </si>
  <si>
    <t>Доплата за ведение кассвые ( 3 человека ИТР.)</t>
  </si>
  <si>
    <t>ремонт,покраска придомовых скамеек, урн, входных дверей</t>
  </si>
  <si>
    <t>ремонтные работы общих систем(водоотв.,хол.водоснаб.,отопление)</t>
  </si>
  <si>
    <t>замена битых стёкол в оконных рамах в подъездах</t>
  </si>
  <si>
    <t>Обслуживание сайта</t>
  </si>
  <si>
    <t>Штем.краска</t>
  </si>
  <si>
    <t>Папка архив</t>
  </si>
  <si>
    <t>Нитки</t>
  </si>
  <si>
    <t>Программа Контур</t>
  </si>
  <si>
    <t>Сайт ТСЖ</t>
  </si>
  <si>
    <t>Батарейки</t>
  </si>
  <si>
    <t>Руковицы</t>
  </si>
  <si>
    <t>Уборка снега с крыш МКД</t>
  </si>
  <si>
    <t>Дополнительные работы по мере поступления средст</t>
  </si>
  <si>
    <t>приобретение катриджей</t>
  </si>
  <si>
    <t>Договор подряда на обслуживание оргтехники</t>
  </si>
  <si>
    <t>с 1 м2</t>
  </si>
  <si>
    <t>Сумма в месяц</t>
  </si>
  <si>
    <t>Примечание</t>
  </si>
  <si>
    <t>С 1 м2 (коп)</t>
  </si>
  <si>
    <t xml:space="preserve"> Текущий ремонт общего имущества</t>
  </si>
  <si>
    <t>9,70 коп</t>
  </si>
  <si>
    <t>Интернет</t>
  </si>
  <si>
    <t>связь</t>
  </si>
  <si>
    <t>Конверты</t>
  </si>
  <si>
    <t>Заказное письмо</t>
  </si>
  <si>
    <t>Итого по канцелярии:</t>
  </si>
  <si>
    <t>Итого по оргтехники:</t>
  </si>
  <si>
    <t>Итого:</t>
  </si>
  <si>
    <t>Итого по текущему ремонту:</t>
  </si>
  <si>
    <t>С 1 м2</t>
  </si>
  <si>
    <t>ремонт люков (крыша) д.5,6.</t>
  </si>
  <si>
    <t>ремонт козырьков д.7</t>
  </si>
  <si>
    <t xml:space="preserve">ремонт отмостки </t>
  </si>
  <si>
    <t>2.1.2</t>
  </si>
  <si>
    <t>2.1.3</t>
  </si>
  <si>
    <t>5000 за 1м</t>
  </si>
  <si>
    <t>5.7.</t>
  </si>
  <si>
    <t xml:space="preserve">Смета расходов ТСЖ "Веста" на 2014 год для обеспечения содержания общего имущества многоквартирных домов №№ 3,4,5,6,7 и 8 посёлка Рощино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</si>
</sst>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2"/>
      <color indexed="8"/>
      <name val="Times New Roman"/>
      <family val="2"/>
    </font>
    <font>
      <b/>
      <i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22"/>
      <color indexed="6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8"/>
      <color indexed="8"/>
      <name val="Times New Roman"/>
      <family val="2"/>
    </font>
    <font>
      <b/>
      <i/>
      <sz val="12"/>
      <color indexed="10"/>
      <name val="Times New Roman"/>
      <family val="1"/>
    </font>
    <font>
      <b/>
      <sz val="14"/>
      <color indexed="40"/>
      <name val="Times New Roman"/>
      <family val="1"/>
    </font>
    <font>
      <b/>
      <sz val="16"/>
      <color indexed="40"/>
      <name val="Times New Roman"/>
      <family val="1"/>
    </font>
    <font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1"/>
      <color indexed="8"/>
      <name val="Times New Roman"/>
      <family val="2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3" borderId="0" xfId="0" applyFont="1" applyFill="1" applyAlignment="1">
      <alignment/>
    </xf>
    <xf numFmtId="0" fontId="20" fillId="1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1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2" fillId="0" borderId="0" xfId="0" applyFont="1" applyAlignment="1">
      <alignment/>
    </xf>
    <xf numFmtId="0" fontId="33" fillId="0" borderId="0" xfId="0" applyFont="1" applyAlignment="1">
      <alignment wrapText="1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0" fillId="3" borderId="10" xfId="0" applyFont="1" applyFill="1" applyBorder="1" applyAlignment="1">
      <alignment/>
    </xf>
    <xf numFmtId="3" fontId="20" fillId="3" borderId="10" xfId="0" applyNumberFormat="1" applyFont="1" applyFill="1" applyBorder="1" applyAlignment="1">
      <alignment/>
    </xf>
    <xf numFmtId="3" fontId="20" fillId="10" borderId="10" xfId="0" applyNumberFormat="1" applyFont="1" applyFill="1" applyBorder="1" applyAlignment="1">
      <alignment/>
    </xf>
    <xf numFmtId="0" fontId="20" fillId="10" borderId="10" xfId="0" applyFont="1" applyFill="1" applyBorder="1" applyAlignment="1">
      <alignment/>
    </xf>
    <xf numFmtId="0" fontId="24" fillId="10" borderId="10" xfId="0" applyFont="1" applyFill="1" applyBorder="1" applyAlignment="1">
      <alignment/>
    </xf>
    <xf numFmtId="0" fontId="24" fillId="10" borderId="10" xfId="0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6" fontId="20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wrapText="1"/>
    </xf>
    <xf numFmtId="3" fontId="29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 wrapText="1"/>
    </xf>
    <xf numFmtId="3" fontId="30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6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4" fontId="19" fillId="0" borderId="10" xfId="0" applyNumberFormat="1" applyFont="1" applyBorder="1" applyAlignment="1">
      <alignment wrapText="1"/>
    </xf>
    <xf numFmtId="4" fontId="30" fillId="0" borderId="10" xfId="0" applyNumberFormat="1" applyFont="1" applyBorder="1" applyAlignment="1">
      <alignment horizontal="center" wrapText="1"/>
    </xf>
    <xf numFmtId="0" fontId="33" fillId="0" borderId="11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3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3" fontId="20" fillId="0" borderId="16" xfId="0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25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3" fontId="20" fillId="0" borderId="16" xfId="0" applyNumberFormat="1" applyFont="1" applyBorder="1" applyAlignment="1">
      <alignment horizontal="left"/>
    </xf>
    <xf numFmtId="3" fontId="20" fillId="0" borderId="18" xfId="0" applyNumberFormat="1" applyFont="1" applyBorder="1" applyAlignment="1">
      <alignment horizontal="right"/>
    </xf>
    <xf numFmtId="16" fontId="0" fillId="0" borderId="18" xfId="0" applyNumberFormat="1" applyBorder="1" applyAlignment="1">
      <alignment/>
    </xf>
    <xf numFmtId="3" fontId="20" fillId="0" borderId="19" xfId="0" applyNumberFormat="1" applyFont="1" applyBorder="1" applyAlignment="1">
      <alignment horizontal="left"/>
    </xf>
    <xf numFmtId="3" fontId="20" fillId="0" borderId="19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39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4" fontId="20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horizontal="right" vertical="center" wrapText="1"/>
    </xf>
    <xf numFmtId="49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3" fontId="31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3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0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1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3"/>
  <sheetViews>
    <sheetView tabSelected="1" zoomScalePageLayoutView="0" workbookViewId="0" topLeftCell="A1">
      <selection activeCell="A2" sqref="A2:J2"/>
    </sheetView>
  </sheetViews>
  <sheetFormatPr defaultColWidth="9.00390625" defaultRowHeight="15.75"/>
  <cols>
    <col min="1" max="1" width="8.25390625" style="0" customWidth="1"/>
    <col min="2" max="2" width="13.00390625" style="0" customWidth="1"/>
    <col min="9" max="9" width="14.625" style="0" customWidth="1"/>
    <col min="11" max="11" width="8.50390625" style="0" customWidth="1"/>
    <col min="12" max="12" width="14.375" style="0" customWidth="1"/>
  </cols>
  <sheetData>
    <row r="1" spans="1:12" ht="113.25" customHeight="1">
      <c r="A1" s="129" t="s">
        <v>250</v>
      </c>
      <c r="B1" s="130"/>
      <c r="C1" s="130"/>
      <c r="D1" s="130"/>
      <c r="E1" s="130"/>
      <c r="F1" s="130"/>
      <c r="G1" s="130"/>
      <c r="H1" s="130"/>
      <c r="I1" s="130"/>
      <c r="J1" s="21"/>
      <c r="K1" s="21"/>
      <c r="L1" s="21"/>
    </row>
    <row r="2" spans="1:12" s="6" customFormat="1" ht="24.7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22"/>
      <c r="L2" s="22"/>
    </row>
    <row r="3" spans="1:12" s="5" customFormat="1" ht="24.75" customHeight="1">
      <c r="A3" s="23" t="s">
        <v>1</v>
      </c>
      <c r="B3" s="125" t="s">
        <v>6</v>
      </c>
      <c r="C3" s="125"/>
      <c r="D3" s="125"/>
      <c r="E3" s="125"/>
      <c r="F3" s="125"/>
      <c r="G3" s="125"/>
      <c r="H3" s="23"/>
      <c r="I3" s="23"/>
      <c r="J3" s="23"/>
      <c r="K3" s="24"/>
      <c r="L3" s="24"/>
    </row>
    <row r="4" spans="1:12" s="1" customFormat="1" ht="58.5" customHeight="1">
      <c r="A4" s="25"/>
      <c r="B4" s="26" t="s">
        <v>4</v>
      </c>
      <c r="C4" s="26" t="s">
        <v>5</v>
      </c>
      <c r="D4" s="26" t="s">
        <v>36</v>
      </c>
      <c r="E4" s="26" t="s">
        <v>37</v>
      </c>
      <c r="F4" s="26" t="s">
        <v>38</v>
      </c>
      <c r="G4" s="26" t="s">
        <v>39</v>
      </c>
      <c r="H4" s="26" t="s">
        <v>204</v>
      </c>
      <c r="I4" s="26" t="s">
        <v>205</v>
      </c>
      <c r="J4" s="27" t="s">
        <v>40</v>
      </c>
      <c r="K4" s="27" t="s">
        <v>41</v>
      </c>
      <c r="L4" s="27" t="s">
        <v>42</v>
      </c>
    </row>
    <row r="5" spans="1:12" ht="15.75">
      <c r="A5" s="28" t="s">
        <v>7</v>
      </c>
      <c r="B5" s="120" t="s">
        <v>2</v>
      </c>
      <c r="C5" s="120"/>
      <c r="D5" s="120"/>
      <c r="E5" s="120"/>
      <c r="F5" s="120"/>
      <c r="G5" s="120"/>
      <c r="H5" s="120"/>
      <c r="I5" s="120"/>
      <c r="J5" s="21"/>
      <c r="K5" s="21"/>
      <c r="L5" s="21"/>
    </row>
    <row r="6" spans="1:12" ht="15.75">
      <c r="A6" s="21" t="s">
        <v>8</v>
      </c>
      <c r="B6" s="21" t="s">
        <v>3</v>
      </c>
      <c r="C6" s="29">
        <v>15000</v>
      </c>
      <c r="D6" s="21">
        <f>C6*0.13</f>
        <v>1950</v>
      </c>
      <c r="E6" s="29">
        <f>C6-D6</f>
        <v>13050</v>
      </c>
      <c r="F6" s="21">
        <f>E6*12</f>
        <v>156600</v>
      </c>
      <c r="G6" s="21">
        <f>D6*12</f>
        <v>23400</v>
      </c>
      <c r="H6" s="21">
        <v>4530</v>
      </c>
      <c r="I6" s="21">
        <f>H6*12</f>
        <v>54360</v>
      </c>
      <c r="J6" s="21">
        <f>D6+H6</f>
        <v>6480</v>
      </c>
      <c r="K6" s="21">
        <f>J6*12</f>
        <v>77760</v>
      </c>
      <c r="L6" s="21">
        <v>180000</v>
      </c>
    </row>
    <row r="7" spans="1:12" ht="15.75">
      <c r="A7" s="21" t="s">
        <v>9</v>
      </c>
      <c r="B7" s="21" t="s">
        <v>10</v>
      </c>
      <c r="C7" s="29">
        <v>13000</v>
      </c>
      <c r="D7" s="21">
        <f>C7*0.13</f>
        <v>1690</v>
      </c>
      <c r="E7" s="29">
        <f>C7-D7</f>
        <v>11310</v>
      </c>
      <c r="F7" s="21">
        <f>E7*12</f>
        <v>135720</v>
      </c>
      <c r="G7" s="21">
        <f>D7*12</f>
        <v>20280</v>
      </c>
      <c r="H7" s="21">
        <v>3926</v>
      </c>
      <c r="I7" s="21">
        <f>H7*12</f>
        <v>47112</v>
      </c>
      <c r="J7" s="21">
        <f>D7+H7</f>
        <v>5616</v>
      </c>
      <c r="K7" s="21">
        <f>J7*12</f>
        <v>67392</v>
      </c>
      <c r="L7" s="21">
        <v>156000</v>
      </c>
    </row>
    <row r="8" spans="1:12" ht="15.75">
      <c r="A8" s="21" t="s">
        <v>11</v>
      </c>
      <c r="B8" s="21" t="s">
        <v>12</v>
      </c>
      <c r="C8" s="21">
        <v>12000</v>
      </c>
      <c r="D8" s="21">
        <f>C8*0.13</f>
        <v>1560</v>
      </c>
      <c r="E8" s="29">
        <f>C8-D8</f>
        <v>10440</v>
      </c>
      <c r="F8" s="21">
        <f>E8*12</f>
        <v>125280</v>
      </c>
      <c r="G8" s="21">
        <f>D8*12</f>
        <v>18720</v>
      </c>
      <c r="H8" s="21">
        <v>3624</v>
      </c>
      <c r="I8" s="21">
        <f>H8*12</f>
        <v>43488</v>
      </c>
      <c r="J8" s="21">
        <f>D8+H8</f>
        <v>5184</v>
      </c>
      <c r="K8" s="21">
        <f>J8*12</f>
        <v>62208</v>
      </c>
      <c r="L8" s="21">
        <v>144000</v>
      </c>
    </row>
    <row r="9" spans="1:12" ht="15.75">
      <c r="A9" s="21"/>
      <c r="B9" s="21"/>
      <c r="C9" s="29"/>
      <c r="D9" s="21"/>
      <c r="E9" s="29"/>
      <c r="F9" s="21"/>
      <c r="G9" s="21"/>
      <c r="H9" s="21"/>
      <c r="I9" s="21"/>
      <c r="J9" s="21"/>
      <c r="K9" s="21"/>
      <c r="L9" s="21"/>
    </row>
    <row r="10" spans="1:12" s="3" customFormat="1" ht="15.75">
      <c r="A10" s="30" t="s">
        <v>35</v>
      </c>
      <c r="B10" s="30"/>
      <c r="C10" s="31">
        <f>C6+C7+C8+C9</f>
        <v>40000</v>
      </c>
      <c r="D10" s="30">
        <f aca="true" t="shared" si="0" ref="D10:J10">D6+D7+D8+D9</f>
        <v>5200</v>
      </c>
      <c r="E10" s="30">
        <f t="shared" si="0"/>
        <v>34800</v>
      </c>
      <c r="F10" s="30">
        <f t="shared" si="0"/>
        <v>417600</v>
      </c>
      <c r="G10" s="30">
        <f t="shared" si="0"/>
        <v>62400</v>
      </c>
      <c r="H10" s="30">
        <f t="shared" si="0"/>
        <v>12080</v>
      </c>
      <c r="I10" s="30">
        <f t="shared" si="0"/>
        <v>144960</v>
      </c>
      <c r="J10" s="30">
        <f t="shared" si="0"/>
        <v>17280</v>
      </c>
      <c r="K10" s="30">
        <f>J10*12</f>
        <v>207360</v>
      </c>
      <c r="L10" s="30">
        <f>L6+L7+L8+L9</f>
        <v>480000</v>
      </c>
    </row>
    <row r="11" spans="1:12" s="2" customFormat="1" ht="15.75">
      <c r="A11" s="28" t="s">
        <v>13</v>
      </c>
      <c r="B11" s="120" t="s">
        <v>14</v>
      </c>
      <c r="C11" s="120"/>
      <c r="D11" s="120"/>
      <c r="E11" s="120"/>
      <c r="F11" s="120"/>
      <c r="G11" s="120"/>
      <c r="H11" s="120"/>
      <c r="I11" s="120"/>
      <c r="J11" s="28"/>
      <c r="K11" s="28"/>
      <c r="L11" s="28"/>
    </row>
    <row r="12" spans="1:12" ht="15.75">
      <c r="A12" s="21" t="s">
        <v>15</v>
      </c>
      <c r="B12" s="21" t="s">
        <v>16</v>
      </c>
      <c r="C12" s="29">
        <v>10000</v>
      </c>
      <c r="D12" s="21">
        <f>C12*0.13</f>
        <v>1300</v>
      </c>
      <c r="E12" s="29">
        <f>C12-D12</f>
        <v>8700</v>
      </c>
      <c r="F12" s="21">
        <f>E12*12</f>
        <v>104400</v>
      </c>
      <c r="G12" s="21">
        <f>D12*12</f>
        <v>15600</v>
      </c>
      <c r="H12" s="21">
        <v>3020</v>
      </c>
      <c r="I12" s="21">
        <f>H12*12</f>
        <v>36240</v>
      </c>
      <c r="J12" s="21">
        <f>D12+H12</f>
        <v>4320</v>
      </c>
      <c r="K12" s="21">
        <f>J12*12</f>
        <v>51840</v>
      </c>
      <c r="L12" s="21">
        <v>120000</v>
      </c>
    </row>
    <row r="13" spans="1:12" ht="15.75">
      <c r="A13" s="21" t="s">
        <v>17</v>
      </c>
      <c r="B13" s="21" t="s">
        <v>16</v>
      </c>
      <c r="C13" s="29">
        <v>10000</v>
      </c>
      <c r="D13" s="21">
        <f aca="true" t="shared" si="1" ref="D13:D23">C13*0.13</f>
        <v>1300</v>
      </c>
      <c r="E13" s="29">
        <f aca="true" t="shared" si="2" ref="E13:E23">C13-D13</f>
        <v>8700</v>
      </c>
      <c r="F13" s="21">
        <f aca="true" t="shared" si="3" ref="F13:F23">E13*12</f>
        <v>104400</v>
      </c>
      <c r="G13" s="21">
        <f aca="true" t="shared" si="4" ref="G13:G23">D13*12</f>
        <v>15600</v>
      </c>
      <c r="H13" s="21">
        <v>3020</v>
      </c>
      <c r="I13" s="21">
        <f aca="true" t="shared" si="5" ref="I13:I24">H13*12</f>
        <v>36240</v>
      </c>
      <c r="J13" s="21">
        <f aca="true" t="shared" si="6" ref="J13:J24">D13+H13</f>
        <v>4320</v>
      </c>
      <c r="K13" s="21">
        <f aca="true" t="shared" si="7" ref="K13:K24">J13*12</f>
        <v>51840</v>
      </c>
      <c r="L13" s="21">
        <v>120000</v>
      </c>
    </row>
    <row r="14" spans="1:12" ht="15.75">
      <c r="A14" s="21" t="s">
        <v>18</v>
      </c>
      <c r="B14" s="21" t="s">
        <v>19</v>
      </c>
      <c r="C14" s="29">
        <v>7000</v>
      </c>
      <c r="D14" s="21">
        <f t="shared" si="1"/>
        <v>910</v>
      </c>
      <c r="E14" s="29">
        <f t="shared" si="2"/>
        <v>6090</v>
      </c>
      <c r="F14" s="21">
        <f t="shared" si="3"/>
        <v>73080</v>
      </c>
      <c r="G14" s="21">
        <f t="shared" si="4"/>
        <v>10920</v>
      </c>
      <c r="H14" s="21">
        <v>2114</v>
      </c>
      <c r="I14" s="21">
        <f t="shared" si="5"/>
        <v>25368</v>
      </c>
      <c r="J14" s="21">
        <f t="shared" si="6"/>
        <v>3024</v>
      </c>
      <c r="K14" s="21">
        <f t="shared" si="7"/>
        <v>36288</v>
      </c>
      <c r="L14" s="21">
        <v>84000</v>
      </c>
    </row>
    <row r="15" spans="1:12" ht="15.75">
      <c r="A15" s="21" t="s">
        <v>20</v>
      </c>
      <c r="B15" s="21" t="s">
        <v>21</v>
      </c>
      <c r="C15" s="29">
        <v>5400</v>
      </c>
      <c r="D15" s="21">
        <f t="shared" si="1"/>
        <v>702</v>
      </c>
      <c r="E15" s="29">
        <f t="shared" si="2"/>
        <v>4698</v>
      </c>
      <c r="F15" s="21">
        <f t="shared" si="3"/>
        <v>56376</v>
      </c>
      <c r="G15" s="21">
        <f t="shared" si="4"/>
        <v>8424</v>
      </c>
      <c r="H15" s="21">
        <v>1631</v>
      </c>
      <c r="I15" s="21">
        <f t="shared" si="5"/>
        <v>19572</v>
      </c>
      <c r="J15" s="21">
        <f t="shared" si="6"/>
        <v>2333</v>
      </c>
      <c r="K15" s="21">
        <f t="shared" si="7"/>
        <v>27996</v>
      </c>
      <c r="L15" s="21">
        <v>64800</v>
      </c>
    </row>
    <row r="16" spans="1:12" ht="15.75">
      <c r="A16" s="21" t="s">
        <v>22</v>
      </c>
      <c r="B16" s="21" t="s">
        <v>21</v>
      </c>
      <c r="C16" s="29">
        <v>6300</v>
      </c>
      <c r="D16" s="21">
        <f t="shared" si="1"/>
        <v>819</v>
      </c>
      <c r="E16" s="29">
        <f t="shared" si="2"/>
        <v>5481</v>
      </c>
      <c r="F16" s="21">
        <f t="shared" si="3"/>
        <v>65772</v>
      </c>
      <c r="G16" s="21">
        <f t="shared" si="4"/>
        <v>9828</v>
      </c>
      <c r="H16" s="21">
        <v>1903</v>
      </c>
      <c r="I16" s="21">
        <f t="shared" si="5"/>
        <v>22836</v>
      </c>
      <c r="J16" s="21">
        <f t="shared" si="6"/>
        <v>2722</v>
      </c>
      <c r="K16" s="21">
        <f t="shared" si="7"/>
        <v>32664</v>
      </c>
      <c r="L16" s="21">
        <v>75600</v>
      </c>
    </row>
    <row r="17" spans="1:12" ht="15.75">
      <c r="A17" s="21" t="s">
        <v>23</v>
      </c>
      <c r="B17" s="21" t="s">
        <v>21</v>
      </c>
      <c r="C17" s="29">
        <v>6300</v>
      </c>
      <c r="D17" s="21">
        <f t="shared" si="1"/>
        <v>819</v>
      </c>
      <c r="E17" s="29">
        <f t="shared" si="2"/>
        <v>5481</v>
      </c>
      <c r="F17" s="21">
        <f t="shared" si="3"/>
        <v>65772</v>
      </c>
      <c r="G17" s="21">
        <f t="shared" si="4"/>
        <v>9828</v>
      </c>
      <c r="H17" s="21">
        <v>1903</v>
      </c>
      <c r="I17" s="21">
        <f t="shared" si="5"/>
        <v>22836</v>
      </c>
      <c r="J17" s="21">
        <f t="shared" si="6"/>
        <v>2722</v>
      </c>
      <c r="K17" s="21">
        <f t="shared" si="7"/>
        <v>32664</v>
      </c>
      <c r="L17" s="21">
        <v>75600</v>
      </c>
    </row>
    <row r="18" spans="1:12" ht="15.75">
      <c r="A18" s="21" t="s">
        <v>24</v>
      </c>
      <c r="B18" s="21" t="s">
        <v>21</v>
      </c>
      <c r="C18" s="29">
        <v>8000</v>
      </c>
      <c r="D18" s="21">
        <f t="shared" si="1"/>
        <v>1040</v>
      </c>
      <c r="E18" s="29">
        <f t="shared" si="2"/>
        <v>6960</v>
      </c>
      <c r="F18" s="21">
        <f t="shared" si="3"/>
        <v>83520</v>
      </c>
      <c r="G18" s="21">
        <f t="shared" si="4"/>
        <v>12480</v>
      </c>
      <c r="H18" s="21">
        <v>2416</v>
      </c>
      <c r="I18" s="21">
        <f t="shared" si="5"/>
        <v>28992</v>
      </c>
      <c r="J18" s="21">
        <f t="shared" si="6"/>
        <v>3456</v>
      </c>
      <c r="K18" s="21">
        <f t="shared" si="7"/>
        <v>41472</v>
      </c>
      <c r="L18" s="21">
        <v>96000</v>
      </c>
    </row>
    <row r="19" spans="1:12" ht="15.75">
      <c r="A19" s="21" t="s">
        <v>25</v>
      </c>
      <c r="B19" s="21" t="s">
        <v>26</v>
      </c>
      <c r="C19" s="29">
        <v>7000</v>
      </c>
      <c r="D19" s="21">
        <f t="shared" si="1"/>
        <v>910</v>
      </c>
      <c r="E19" s="29">
        <f t="shared" si="2"/>
        <v>6090</v>
      </c>
      <c r="F19" s="21">
        <f t="shared" si="3"/>
        <v>73080</v>
      </c>
      <c r="G19" s="21">
        <f t="shared" si="4"/>
        <v>10920</v>
      </c>
      <c r="H19" s="21">
        <v>2114</v>
      </c>
      <c r="I19" s="21">
        <f t="shared" si="5"/>
        <v>25368</v>
      </c>
      <c r="J19" s="21">
        <f t="shared" si="6"/>
        <v>3024</v>
      </c>
      <c r="K19" s="21">
        <f t="shared" si="7"/>
        <v>36288</v>
      </c>
      <c r="L19" s="21">
        <v>84000</v>
      </c>
    </row>
    <row r="20" spans="1:12" ht="15.75">
      <c r="A20" s="21" t="s">
        <v>27</v>
      </c>
      <c r="B20" s="21" t="s">
        <v>26</v>
      </c>
      <c r="C20" s="29">
        <v>7000</v>
      </c>
      <c r="D20" s="21">
        <f t="shared" si="1"/>
        <v>910</v>
      </c>
      <c r="E20" s="29">
        <f t="shared" si="2"/>
        <v>6090</v>
      </c>
      <c r="F20" s="21">
        <f t="shared" si="3"/>
        <v>73080</v>
      </c>
      <c r="G20" s="21">
        <f t="shared" si="4"/>
        <v>10920</v>
      </c>
      <c r="H20" s="21">
        <v>2114</v>
      </c>
      <c r="I20" s="21">
        <f t="shared" si="5"/>
        <v>25368</v>
      </c>
      <c r="J20" s="21">
        <f t="shared" si="6"/>
        <v>3024</v>
      </c>
      <c r="K20" s="21">
        <f t="shared" si="7"/>
        <v>36288</v>
      </c>
      <c r="L20" s="21">
        <v>84000</v>
      </c>
    </row>
    <row r="21" spans="1:12" ht="15.75">
      <c r="A21" s="21" t="s">
        <v>28</v>
      </c>
      <c r="B21" s="21" t="s">
        <v>26</v>
      </c>
      <c r="C21" s="29">
        <v>7000</v>
      </c>
      <c r="D21" s="21">
        <f t="shared" si="1"/>
        <v>910</v>
      </c>
      <c r="E21" s="29">
        <f t="shared" si="2"/>
        <v>6090</v>
      </c>
      <c r="F21" s="21">
        <f t="shared" si="3"/>
        <v>73080</v>
      </c>
      <c r="G21" s="21">
        <f t="shared" si="4"/>
        <v>10920</v>
      </c>
      <c r="H21" s="21">
        <v>2114</v>
      </c>
      <c r="I21" s="21">
        <f t="shared" si="5"/>
        <v>25368</v>
      </c>
      <c r="J21" s="21">
        <f t="shared" si="6"/>
        <v>3024</v>
      </c>
      <c r="K21" s="21">
        <f t="shared" si="7"/>
        <v>36288</v>
      </c>
      <c r="L21" s="21">
        <v>84000</v>
      </c>
    </row>
    <row r="22" spans="1:12" ht="15.75">
      <c r="A22" s="21" t="s">
        <v>29</v>
      </c>
      <c r="B22" s="21" t="s">
        <v>26</v>
      </c>
      <c r="C22" s="29">
        <v>7400</v>
      </c>
      <c r="D22" s="21">
        <f t="shared" si="1"/>
        <v>962</v>
      </c>
      <c r="E22" s="29">
        <f t="shared" si="2"/>
        <v>6438</v>
      </c>
      <c r="F22" s="21">
        <f t="shared" si="3"/>
        <v>77256</v>
      </c>
      <c r="G22" s="21">
        <f t="shared" si="4"/>
        <v>11544</v>
      </c>
      <c r="H22" s="21">
        <v>2235</v>
      </c>
      <c r="I22" s="21">
        <f t="shared" si="5"/>
        <v>26820</v>
      </c>
      <c r="J22" s="21">
        <f t="shared" si="6"/>
        <v>3197</v>
      </c>
      <c r="K22" s="21">
        <f t="shared" si="7"/>
        <v>38364</v>
      </c>
      <c r="L22" s="21">
        <v>88800</v>
      </c>
    </row>
    <row r="23" spans="1:12" ht="15.75">
      <c r="A23" s="21" t="s">
        <v>30</v>
      </c>
      <c r="B23" s="21" t="s">
        <v>26</v>
      </c>
      <c r="C23" s="29">
        <v>7400</v>
      </c>
      <c r="D23" s="21">
        <f t="shared" si="1"/>
        <v>962</v>
      </c>
      <c r="E23" s="29">
        <f t="shared" si="2"/>
        <v>6438</v>
      </c>
      <c r="F23" s="21">
        <f t="shared" si="3"/>
        <v>77256</v>
      </c>
      <c r="G23" s="21">
        <f t="shared" si="4"/>
        <v>11544</v>
      </c>
      <c r="H23" s="21">
        <v>2235</v>
      </c>
      <c r="I23" s="21">
        <v>26820</v>
      </c>
      <c r="J23" s="21">
        <f t="shared" si="6"/>
        <v>3197</v>
      </c>
      <c r="K23" s="21">
        <f t="shared" si="7"/>
        <v>38364</v>
      </c>
      <c r="L23" s="21">
        <v>88800</v>
      </c>
    </row>
    <row r="24" spans="1:12" s="4" customFormat="1" ht="15.75">
      <c r="A24" s="128" t="s">
        <v>35</v>
      </c>
      <c r="B24" s="128"/>
      <c r="C24" s="32">
        <f>C12+C13+C14+C15+C16+C17+C18+C19+C20+C21+C22+C23</f>
        <v>88800</v>
      </c>
      <c r="D24" s="33">
        <f>D12+D13+D14+D15+D16+D17+D18+D19+D20+D21+D22+D23</f>
        <v>11544</v>
      </c>
      <c r="E24" s="33">
        <f>E12+E13+E14+E15+E16+E17+E18+E19+E20+E21+E22+E23</f>
        <v>77256</v>
      </c>
      <c r="F24" s="33">
        <f>F12+F13+F14+F15+F16+F17+F18+F19+F20+F21+F22+F23</f>
        <v>927072</v>
      </c>
      <c r="G24" s="33">
        <f>J27+SUM(G12:G23)</f>
        <v>138528</v>
      </c>
      <c r="H24" s="33">
        <f>H12+H13+H14+H15+H16+H17+H18+H19+H20+H21+H22+H23</f>
        <v>26819</v>
      </c>
      <c r="I24" s="33">
        <f t="shared" si="5"/>
        <v>321828</v>
      </c>
      <c r="J24" s="33">
        <f t="shared" si="6"/>
        <v>38363</v>
      </c>
      <c r="K24" s="33">
        <f t="shared" si="7"/>
        <v>460356</v>
      </c>
      <c r="L24" s="33">
        <f>L12+L13+L14+L15+L16+L17+L18+L19+L20+L21+L22+L23</f>
        <v>1065600</v>
      </c>
    </row>
    <row r="25" spans="1:12" s="7" customFormat="1" ht="15.75">
      <c r="A25" s="34"/>
      <c r="B25" s="34" t="s">
        <v>43</v>
      </c>
      <c r="C25" s="35"/>
      <c r="D25" s="35"/>
      <c r="E25" s="35"/>
      <c r="F25" s="35"/>
      <c r="G25" s="35"/>
      <c r="H25" s="35"/>
      <c r="I25" s="35"/>
      <c r="J25" s="35"/>
      <c r="K25" s="35">
        <f>K10+K24</f>
        <v>667716</v>
      </c>
      <c r="L25" s="35">
        <f>L10+L24</f>
        <v>1545600</v>
      </c>
    </row>
    <row r="26" spans="1:12" ht="15.75">
      <c r="A26" s="65" t="s">
        <v>31</v>
      </c>
      <c r="B26" s="132" t="s">
        <v>33</v>
      </c>
      <c r="C26" s="132"/>
      <c r="D26" s="132"/>
      <c r="E26" s="132"/>
      <c r="F26" s="132"/>
      <c r="G26" s="132"/>
      <c r="H26" s="132"/>
      <c r="I26" s="132"/>
      <c r="J26" s="65"/>
      <c r="K26" s="65"/>
      <c r="L26" s="65"/>
    </row>
    <row r="27" spans="1:12" ht="17.25" customHeight="1">
      <c r="A27" s="69"/>
      <c r="B27" s="72"/>
      <c r="C27" s="72"/>
      <c r="D27" s="72"/>
      <c r="E27" s="72"/>
      <c r="F27" s="73"/>
      <c r="G27" s="72"/>
      <c r="H27" s="72"/>
      <c r="I27" s="72"/>
      <c r="J27" s="68"/>
      <c r="K27" s="68"/>
      <c r="L27" s="74">
        <v>15000</v>
      </c>
    </row>
    <row r="28" spans="1:12" ht="15.75">
      <c r="A28" s="76" t="s">
        <v>32</v>
      </c>
      <c r="B28" s="118" t="s">
        <v>206</v>
      </c>
      <c r="C28" s="118"/>
      <c r="D28" s="118"/>
      <c r="E28" s="118"/>
      <c r="F28" s="118"/>
      <c r="G28" s="118"/>
      <c r="H28" s="118"/>
      <c r="I28" s="118"/>
      <c r="J28" s="77"/>
      <c r="K28" s="77"/>
      <c r="L28" s="76"/>
    </row>
    <row r="29" spans="1:12" ht="15.75">
      <c r="A29" s="69"/>
      <c r="B29" s="69"/>
      <c r="C29" s="74">
        <v>44400</v>
      </c>
      <c r="D29" s="69"/>
      <c r="E29" s="69"/>
      <c r="F29" s="69"/>
      <c r="G29" s="69"/>
      <c r="H29" s="69"/>
      <c r="I29" s="74">
        <v>13409</v>
      </c>
      <c r="J29" s="69"/>
      <c r="K29" s="74">
        <v>13409</v>
      </c>
      <c r="L29" s="74">
        <v>44400</v>
      </c>
    </row>
    <row r="30" spans="1:12" ht="15.75">
      <c r="A30" s="78" t="s">
        <v>34</v>
      </c>
      <c r="B30" s="119" t="s">
        <v>207</v>
      </c>
      <c r="C30" s="119"/>
      <c r="D30" s="119"/>
      <c r="E30" s="119"/>
      <c r="F30" s="119"/>
      <c r="G30" s="119"/>
      <c r="H30" s="119"/>
      <c r="I30" s="119"/>
      <c r="J30" s="66"/>
      <c r="K30" s="66"/>
      <c r="L30" s="78"/>
    </row>
    <row r="31" spans="1:12" s="2" customFormat="1" ht="15.75">
      <c r="A31" s="71"/>
      <c r="B31" s="72"/>
      <c r="C31" s="73"/>
      <c r="D31" s="72"/>
      <c r="E31" s="73"/>
      <c r="F31" s="73"/>
      <c r="G31" s="72"/>
      <c r="H31" s="72"/>
      <c r="I31" s="73"/>
      <c r="J31" s="72"/>
      <c r="K31" s="73"/>
      <c r="L31" s="74"/>
    </row>
    <row r="32" spans="1:12" ht="15.75">
      <c r="A32" s="69" t="s">
        <v>188</v>
      </c>
      <c r="B32" s="126" t="s">
        <v>212</v>
      </c>
      <c r="C32" s="127"/>
      <c r="D32" s="127"/>
      <c r="E32" s="127"/>
      <c r="F32" s="127"/>
      <c r="G32" s="127"/>
      <c r="H32" s="127"/>
      <c r="I32" s="127"/>
      <c r="J32" s="79"/>
      <c r="K32" s="67"/>
      <c r="L32" s="69"/>
    </row>
    <row r="33" spans="1:12" ht="15.75">
      <c r="A33" s="76"/>
      <c r="B33" s="82"/>
      <c r="C33" s="83">
        <v>3400</v>
      </c>
      <c r="D33" s="82"/>
      <c r="E33" s="82"/>
      <c r="F33" s="82"/>
      <c r="G33" s="82"/>
      <c r="H33" s="82"/>
      <c r="I33" s="70">
        <v>12322</v>
      </c>
      <c r="J33" s="69"/>
      <c r="K33" s="70">
        <v>12322</v>
      </c>
      <c r="L33" s="84">
        <v>40800</v>
      </c>
    </row>
    <row r="34" spans="1:12" ht="15.75">
      <c r="A34" s="85" t="s">
        <v>201</v>
      </c>
      <c r="B34" s="80"/>
      <c r="C34" s="86"/>
      <c r="D34" s="81"/>
      <c r="E34" s="81"/>
      <c r="F34" s="81"/>
      <c r="G34" s="81"/>
      <c r="H34" s="81"/>
      <c r="I34" s="87"/>
      <c r="J34" s="79"/>
      <c r="K34" s="88"/>
      <c r="L34" s="84"/>
    </row>
    <row r="35" spans="1:12" ht="15.75">
      <c r="A35" s="85"/>
      <c r="B35" s="82"/>
      <c r="C35" s="83"/>
      <c r="D35" s="82"/>
      <c r="E35" s="82"/>
      <c r="F35" s="82"/>
      <c r="G35" s="82"/>
      <c r="H35" s="82"/>
      <c r="I35" s="70"/>
      <c r="J35" s="69"/>
      <c r="K35" s="70"/>
      <c r="L35" s="84"/>
    </row>
    <row r="36" spans="1:12" s="8" customFormat="1" ht="17.25" customHeight="1">
      <c r="A36" s="121" t="s">
        <v>44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75">
        <f>L27+L29+L25+L31+L33+L35</f>
        <v>1645800</v>
      </c>
    </row>
    <row r="37" spans="1:12" s="2" customFormat="1" ht="15.75">
      <c r="A37" s="123" t="s">
        <v>45</v>
      </c>
      <c r="B37" s="124"/>
      <c r="C37" s="124"/>
      <c r="D37" s="124"/>
      <c r="E37" s="124"/>
      <c r="F37" s="124"/>
      <c r="G37" s="124"/>
      <c r="H37" s="124"/>
      <c r="I37" s="124"/>
      <c r="J37" s="124"/>
      <c r="K37" s="36">
        <v>492519</v>
      </c>
      <c r="L37" s="28"/>
    </row>
    <row r="38" spans="1:12" s="2" customFormat="1" ht="15.75">
      <c r="A38" s="94"/>
      <c r="B38" s="93"/>
      <c r="C38" s="93"/>
      <c r="D38" s="93"/>
      <c r="E38" s="93"/>
      <c r="F38" s="93"/>
      <c r="G38" s="93"/>
      <c r="H38" s="93"/>
      <c r="I38" s="93"/>
      <c r="J38" s="93"/>
      <c r="K38" s="36" t="s">
        <v>228</v>
      </c>
      <c r="L38" s="28" t="s">
        <v>229</v>
      </c>
    </row>
    <row r="39" spans="1:12" s="2" customFormat="1" ht="15.75">
      <c r="A39" s="94"/>
      <c r="B39" s="93"/>
      <c r="C39" s="93"/>
      <c r="D39" s="93"/>
      <c r="E39" s="93"/>
      <c r="F39" s="93"/>
      <c r="G39" s="93"/>
      <c r="H39" s="93"/>
      <c r="I39" s="93"/>
      <c r="J39" s="93"/>
      <c r="K39" s="36" t="s">
        <v>233</v>
      </c>
      <c r="L39" s="28">
        <v>177383.9</v>
      </c>
    </row>
    <row r="40" spans="1:12" s="14" customFormat="1" ht="18.75" customHeight="1">
      <c r="A40" s="37" t="s">
        <v>46</v>
      </c>
      <c r="B40" s="125" t="s">
        <v>47</v>
      </c>
      <c r="C40" s="125"/>
      <c r="D40" s="125"/>
      <c r="E40" s="125"/>
      <c r="F40" s="125"/>
      <c r="G40" s="125"/>
      <c r="H40" s="125"/>
      <c r="I40" s="125"/>
      <c r="J40" s="125"/>
      <c r="K40" s="125"/>
      <c r="L40" s="37"/>
    </row>
    <row r="41" spans="1:12" ht="39">
      <c r="A41" s="21"/>
      <c r="B41" s="38" t="s">
        <v>48</v>
      </c>
      <c r="C41" s="39" t="s">
        <v>50</v>
      </c>
      <c r="D41" s="39" t="s">
        <v>51</v>
      </c>
      <c r="E41" s="21"/>
      <c r="F41" s="21" t="s">
        <v>230</v>
      </c>
      <c r="G41" s="21"/>
      <c r="H41" s="21"/>
      <c r="I41" s="40" t="s">
        <v>35</v>
      </c>
      <c r="J41" s="21"/>
      <c r="K41" s="39" t="s">
        <v>231</v>
      </c>
      <c r="L41" s="42" t="s">
        <v>229</v>
      </c>
    </row>
    <row r="42" spans="1:12" s="2" customFormat="1" ht="15.75">
      <c r="A42" s="41" t="s">
        <v>61</v>
      </c>
      <c r="B42" s="120" t="s">
        <v>49</v>
      </c>
      <c r="C42" s="120"/>
      <c r="D42" s="120"/>
      <c r="E42" s="120"/>
      <c r="F42" s="120"/>
      <c r="G42" s="120"/>
      <c r="H42" s="120"/>
      <c r="I42" s="120"/>
      <c r="J42" s="120"/>
      <c r="K42" s="120"/>
      <c r="L42" s="28"/>
    </row>
    <row r="43" spans="1:12" ht="51.75">
      <c r="A43" s="42" t="s">
        <v>62</v>
      </c>
      <c r="B43" s="38" t="s">
        <v>227</v>
      </c>
      <c r="C43" s="21"/>
      <c r="D43" s="42"/>
      <c r="E43" s="21"/>
      <c r="F43" s="21"/>
      <c r="G43" s="21"/>
      <c r="H43" s="21"/>
      <c r="I43" s="42">
        <v>87500</v>
      </c>
      <c r="J43" s="21"/>
      <c r="K43" s="38"/>
      <c r="L43" s="42"/>
    </row>
    <row r="44" spans="1:12" ht="26.25">
      <c r="A44" s="105" t="s">
        <v>246</v>
      </c>
      <c r="B44" s="38" t="s">
        <v>226</v>
      </c>
      <c r="C44" s="21">
        <v>4</v>
      </c>
      <c r="D44" s="42">
        <v>1750</v>
      </c>
      <c r="E44" s="21"/>
      <c r="F44" s="38" t="s">
        <v>52</v>
      </c>
      <c r="G44" s="21"/>
      <c r="H44" s="21"/>
      <c r="I44" s="42">
        <v>7000</v>
      </c>
      <c r="J44" s="21"/>
      <c r="K44" s="38"/>
      <c r="L44" s="42"/>
    </row>
    <row r="45" spans="1:12" ht="26.25">
      <c r="A45" s="106" t="s">
        <v>247</v>
      </c>
      <c r="B45" s="38" t="s">
        <v>53</v>
      </c>
      <c r="C45" s="38">
        <v>12</v>
      </c>
      <c r="D45" s="38">
        <v>250</v>
      </c>
      <c r="E45" s="38"/>
      <c r="F45" s="38" t="s">
        <v>54</v>
      </c>
      <c r="G45" s="38"/>
      <c r="H45" s="38"/>
      <c r="I45" s="38">
        <f>C45*D45</f>
        <v>3000</v>
      </c>
      <c r="J45" s="38"/>
      <c r="K45" s="38"/>
      <c r="L45" s="38"/>
    </row>
    <row r="46" spans="1:12" ht="26.25">
      <c r="A46" s="38"/>
      <c r="B46" s="38" t="s">
        <v>239</v>
      </c>
      <c r="C46" s="38"/>
      <c r="D46" s="38"/>
      <c r="E46" s="38"/>
      <c r="F46" s="38"/>
      <c r="G46" s="38"/>
      <c r="H46" s="100"/>
      <c r="I46" s="100">
        <v>97500</v>
      </c>
      <c r="J46" s="38"/>
      <c r="K46" s="38">
        <v>0.44</v>
      </c>
      <c r="L46" s="38">
        <v>8046.28</v>
      </c>
    </row>
    <row r="47" spans="1:12" s="2" customFormat="1" ht="15.75">
      <c r="A47" s="43" t="s">
        <v>63</v>
      </c>
      <c r="B47" s="107" t="s">
        <v>55</v>
      </c>
      <c r="C47" s="107"/>
      <c r="D47" s="107"/>
      <c r="E47" s="107"/>
      <c r="F47" s="107"/>
      <c r="G47" s="107"/>
      <c r="H47" s="107"/>
      <c r="I47" s="107"/>
      <c r="J47" s="107"/>
      <c r="K47" s="107"/>
      <c r="L47" s="44"/>
    </row>
    <row r="48" spans="1:12" ht="24" customHeight="1">
      <c r="A48" s="38" t="s">
        <v>64</v>
      </c>
      <c r="B48" s="38" t="s">
        <v>56</v>
      </c>
      <c r="C48" s="38">
        <v>35</v>
      </c>
      <c r="D48" s="38">
        <v>150</v>
      </c>
      <c r="E48" s="38"/>
      <c r="F48" s="38"/>
      <c r="G48" s="38"/>
      <c r="H48" s="38"/>
      <c r="I48" s="38">
        <f>C48*D48</f>
        <v>5250</v>
      </c>
      <c r="J48" s="38"/>
      <c r="K48" s="38"/>
      <c r="L48" s="38"/>
    </row>
    <row r="49" spans="1:12" ht="15.75">
      <c r="A49" s="38" t="s">
        <v>65</v>
      </c>
      <c r="B49" s="38" t="s">
        <v>57</v>
      </c>
      <c r="C49" s="38"/>
      <c r="D49" s="38"/>
      <c r="E49" s="38"/>
      <c r="F49" s="38"/>
      <c r="G49" s="38"/>
      <c r="H49" s="38"/>
      <c r="I49" s="38">
        <f aca="true" t="shared" si="8" ref="I49:I71">C49*D49</f>
        <v>0</v>
      </c>
      <c r="J49" s="38"/>
      <c r="K49" s="38"/>
      <c r="L49" s="38"/>
    </row>
    <row r="50" spans="1:12" ht="26.25">
      <c r="A50" s="38" t="s">
        <v>66</v>
      </c>
      <c r="B50" s="38" t="s">
        <v>58</v>
      </c>
      <c r="C50" s="38">
        <v>40</v>
      </c>
      <c r="D50" s="38">
        <v>12</v>
      </c>
      <c r="E50" s="38"/>
      <c r="F50" s="38"/>
      <c r="G50" s="38"/>
      <c r="H50" s="38"/>
      <c r="I50" s="38">
        <f t="shared" si="8"/>
        <v>480</v>
      </c>
      <c r="J50" s="38"/>
      <c r="K50" s="38"/>
      <c r="L50" s="38"/>
    </row>
    <row r="51" spans="1:12" ht="15.75">
      <c r="A51" s="38" t="s">
        <v>67</v>
      </c>
      <c r="B51" s="38" t="s">
        <v>59</v>
      </c>
      <c r="C51" s="38">
        <v>6</v>
      </c>
      <c r="D51" s="38">
        <v>34</v>
      </c>
      <c r="E51" s="38"/>
      <c r="F51" s="38"/>
      <c r="G51" s="38"/>
      <c r="H51" s="38"/>
      <c r="I51" s="38">
        <f t="shared" si="8"/>
        <v>204</v>
      </c>
      <c r="J51" s="38"/>
      <c r="K51" s="38"/>
      <c r="L51" s="38"/>
    </row>
    <row r="52" spans="1:12" ht="15.75">
      <c r="A52" s="38" t="s">
        <v>68</v>
      </c>
      <c r="B52" s="38" t="s">
        <v>60</v>
      </c>
      <c r="C52" s="38">
        <v>70</v>
      </c>
      <c r="D52" s="38">
        <v>15</v>
      </c>
      <c r="E52" s="38"/>
      <c r="F52" s="38"/>
      <c r="G52" s="38"/>
      <c r="H52" s="38"/>
      <c r="I52" s="38">
        <f t="shared" si="8"/>
        <v>1050</v>
      </c>
      <c r="J52" s="38"/>
      <c r="K52" s="38"/>
      <c r="L52" s="38"/>
    </row>
    <row r="53" spans="1:12" ht="15.75">
      <c r="A53" s="38" t="s">
        <v>69</v>
      </c>
      <c r="B53" s="38" t="s">
        <v>189</v>
      </c>
      <c r="C53" s="38">
        <v>2</v>
      </c>
      <c r="D53" s="38">
        <v>47</v>
      </c>
      <c r="E53" s="38"/>
      <c r="F53" s="38"/>
      <c r="G53" s="38"/>
      <c r="H53" s="38"/>
      <c r="I53" s="38">
        <f t="shared" si="8"/>
        <v>94</v>
      </c>
      <c r="J53" s="38"/>
      <c r="K53" s="38"/>
      <c r="L53" s="38"/>
    </row>
    <row r="54" spans="1:12" ht="15.75">
      <c r="A54" s="38" t="s">
        <v>70</v>
      </c>
      <c r="B54" s="38" t="s">
        <v>218</v>
      </c>
      <c r="C54" s="38">
        <v>6</v>
      </c>
      <c r="D54" s="38">
        <v>170</v>
      </c>
      <c r="E54" s="38"/>
      <c r="F54" s="38"/>
      <c r="G54" s="38"/>
      <c r="H54" s="38"/>
      <c r="I54" s="38">
        <f t="shared" si="8"/>
        <v>1020</v>
      </c>
      <c r="J54" s="38"/>
      <c r="K54" s="38"/>
      <c r="L54" s="38"/>
    </row>
    <row r="55" spans="1:12" ht="26.25">
      <c r="A55" s="38" t="s">
        <v>71</v>
      </c>
      <c r="B55" s="38" t="s">
        <v>72</v>
      </c>
      <c r="C55" s="38">
        <v>40</v>
      </c>
      <c r="D55" s="38">
        <v>5</v>
      </c>
      <c r="E55" s="38"/>
      <c r="F55" s="38"/>
      <c r="G55" s="38"/>
      <c r="H55" s="38"/>
      <c r="I55" s="38">
        <f t="shared" si="8"/>
        <v>200</v>
      </c>
      <c r="J55" s="38"/>
      <c r="K55" s="38"/>
      <c r="L55" s="38"/>
    </row>
    <row r="56" spans="1:12" ht="15.75">
      <c r="A56" s="38" t="s">
        <v>73</v>
      </c>
      <c r="B56" s="38" t="s">
        <v>74</v>
      </c>
      <c r="C56" s="38">
        <v>15</v>
      </c>
      <c r="D56" s="38">
        <v>20</v>
      </c>
      <c r="E56" s="38"/>
      <c r="F56" s="38"/>
      <c r="G56" s="38"/>
      <c r="H56" s="38"/>
      <c r="I56" s="38">
        <f t="shared" si="8"/>
        <v>300</v>
      </c>
      <c r="J56" s="38"/>
      <c r="K56" s="38"/>
      <c r="L56" s="38"/>
    </row>
    <row r="57" spans="1:12" ht="15.75">
      <c r="A57" s="38" t="s">
        <v>75</v>
      </c>
      <c r="B57" s="38" t="s">
        <v>219</v>
      </c>
      <c r="C57" s="38">
        <v>2</v>
      </c>
      <c r="D57" s="38">
        <v>40</v>
      </c>
      <c r="E57" s="38"/>
      <c r="F57" s="38"/>
      <c r="G57" s="38"/>
      <c r="H57" s="38"/>
      <c r="I57" s="38">
        <f t="shared" si="8"/>
        <v>80</v>
      </c>
      <c r="J57" s="38"/>
      <c r="K57" s="38"/>
      <c r="L57" s="38"/>
    </row>
    <row r="58" spans="1:12" ht="15.75">
      <c r="A58" s="38" t="s">
        <v>76</v>
      </c>
      <c r="B58" s="38" t="s">
        <v>77</v>
      </c>
      <c r="C58" s="38">
        <v>100</v>
      </c>
      <c r="D58" s="38">
        <v>2</v>
      </c>
      <c r="E58" s="38"/>
      <c r="F58" s="38"/>
      <c r="G58" s="38"/>
      <c r="H58" s="38"/>
      <c r="I58" s="38">
        <f t="shared" si="8"/>
        <v>200</v>
      </c>
      <c r="J58" s="38"/>
      <c r="K58" s="38"/>
      <c r="L58" s="38"/>
    </row>
    <row r="59" spans="1:12" ht="15.75">
      <c r="A59" s="38" t="s">
        <v>78</v>
      </c>
      <c r="B59" s="38" t="s">
        <v>79</v>
      </c>
      <c r="C59" s="38">
        <v>2</v>
      </c>
      <c r="D59" s="38">
        <v>35</v>
      </c>
      <c r="E59" s="38"/>
      <c r="F59" s="38"/>
      <c r="G59" s="38"/>
      <c r="H59" s="38"/>
      <c r="I59" s="38">
        <f t="shared" si="8"/>
        <v>70</v>
      </c>
      <c r="J59" s="38"/>
      <c r="K59" s="38"/>
      <c r="L59" s="38"/>
    </row>
    <row r="60" spans="1:12" ht="15.75">
      <c r="A60" s="38" t="s">
        <v>80</v>
      </c>
      <c r="B60" s="38" t="s">
        <v>81</v>
      </c>
      <c r="C60" s="38">
        <v>2</v>
      </c>
      <c r="D60" s="38">
        <v>35</v>
      </c>
      <c r="E60" s="38"/>
      <c r="F60" s="38"/>
      <c r="G60" s="38"/>
      <c r="H60" s="38"/>
      <c r="I60" s="38">
        <f t="shared" si="8"/>
        <v>70</v>
      </c>
      <c r="J60" s="38"/>
      <c r="K60" s="38"/>
      <c r="L60" s="38"/>
    </row>
    <row r="61" spans="1:12" ht="15.75">
      <c r="A61" s="38" t="s">
        <v>82</v>
      </c>
      <c r="B61" s="38" t="s">
        <v>83</v>
      </c>
      <c r="C61" s="38">
        <v>5</v>
      </c>
      <c r="D61" s="38">
        <v>20</v>
      </c>
      <c r="E61" s="38"/>
      <c r="F61" s="38"/>
      <c r="G61" s="38"/>
      <c r="H61" s="38"/>
      <c r="I61" s="38">
        <f t="shared" si="8"/>
        <v>100</v>
      </c>
      <c r="J61" s="38"/>
      <c r="K61" s="38"/>
      <c r="L61" s="38"/>
    </row>
    <row r="62" spans="1:12" ht="15.75">
      <c r="A62" s="38" t="s">
        <v>84</v>
      </c>
      <c r="B62" s="45" t="s">
        <v>217</v>
      </c>
      <c r="C62" s="38">
        <v>2</v>
      </c>
      <c r="D62" s="38">
        <v>50</v>
      </c>
      <c r="E62" s="38"/>
      <c r="F62" s="38"/>
      <c r="G62" s="38"/>
      <c r="H62" s="38"/>
      <c r="I62" s="38">
        <f t="shared" si="8"/>
        <v>100</v>
      </c>
      <c r="J62" s="38"/>
      <c r="K62" s="38"/>
      <c r="L62" s="38"/>
    </row>
    <row r="63" spans="1:12" ht="15.75">
      <c r="A63" s="38" t="s">
        <v>85</v>
      </c>
      <c r="B63" s="38" t="s">
        <v>86</v>
      </c>
      <c r="C63" s="38">
        <v>1</v>
      </c>
      <c r="D63" s="38">
        <v>150</v>
      </c>
      <c r="E63" s="38"/>
      <c r="F63" s="38"/>
      <c r="G63" s="38"/>
      <c r="H63" s="38"/>
      <c r="I63" s="38">
        <f t="shared" si="8"/>
        <v>150</v>
      </c>
      <c r="J63" s="38"/>
      <c r="K63" s="38"/>
      <c r="L63" s="38"/>
    </row>
    <row r="64" spans="1:12" ht="26.25">
      <c r="A64" s="38" t="s">
        <v>87</v>
      </c>
      <c r="B64" s="38" t="s">
        <v>88</v>
      </c>
      <c r="C64" s="38">
        <v>20</v>
      </c>
      <c r="D64" s="38">
        <v>20</v>
      </c>
      <c r="E64" s="38"/>
      <c r="F64" s="38"/>
      <c r="G64" s="38"/>
      <c r="H64" s="38"/>
      <c r="I64" s="38">
        <f t="shared" si="8"/>
        <v>400</v>
      </c>
      <c r="J64" s="38"/>
      <c r="K64" s="38"/>
      <c r="L64" s="38"/>
    </row>
    <row r="65" spans="1:12" ht="15.75">
      <c r="A65" s="38" t="s">
        <v>89</v>
      </c>
      <c r="B65" s="38" t="s">
        <v>90</v>
      </c>
      <c r="C65" s="38">
        <v>2</v>
      </c>
      <c r="D65" s="38">
        <v>10</v>
      </c>
      <c r="E65" s="38"/>
      <c r="F65" s="38"/>
      <c r="G65" s="38"/>
      <c r="H65" s="38"/>
      <c r="I65" s="38">
        <f t="shared" si="8"/>
        <v>20</v>
      </c>
      <c r="J65" s="38"/>
      <c r="K65" s="38"/>
      <c r="L65" s="38"/>
    </row>
    <row r="66" spans="1:12" ht="15.75">
      <c r="A66" s="38" t="s">
        <v>91</v>
      </c>
      <c r="B66" s="38" t="s">
        <v>92</v>
      </c>
      <c r="C66" s="38">
        <v>2</v>
      </c>
      <c r="D66" s="38">
        <v>70</v>
      </c>
      <c r="E66" s="38"/>
      <c r="F66" s="38"/>
      <c r="G66" s="38"/>
      <c r="H66" s="38"/>
      <c r="I66" s="38">
        <f t="shared" si="8"/>
        <v>140</v>
      </c>
      <c r="J66" s="38"/>
      <c r="K66" s="38"/>
      <c r="L66" s="38"/>
    </row>
    <row r="67" spans="1:12" ht="15.75">
      <c r="A67" s="38" t="s">
        <v>93</v>
      </c>
      <c r="B67" s="38" t="s">
        <v>94</v>
      </c>
      <c r="C67" s="38">
        <v>6</v>
      </c>
      <c r="D67" s="38">
        <v>12</v>
      </c>
      <c r="E67" s="38"/>
      <c r="F67" s="38"/>
      <c r="G67" s="38"/>
      <c r="H67" s="38"/>
      <c r="I67" s="38">
        <f t="shared" si="8"/>
        <v>72</v>
      </c>
      <c r="J67" s="38"/>
      <c r="K67" s="38"/>
      <c r="L67" s="38"/>
    </row>
    <row r="68" spans="1:12" ht="26.25">
      <c r="A68" s="38"/>
      <c r="B68" s="38" t="s">
        <v>238</v>
      </c>
      <c r="C68" s="38"/>
      <c r="D68" s="38"/>
      <c r="E68" s="38"/>
      <c r="F68" s="38"/>
      <c r="G68" s="38"/>
      <c r="H68" s="38"/>
      <c r="I68" s="100">
        <v>10000</v>
      </c>
      <c r="J68" s="38"/>
      <c r="K68" s="38">
        <v>0.05</v>
      </c>
      <c r="L68" s="38">
        <v>914.35</v>
      </c>
    </row>
    <row r="69" spans="1:12" s="2" customFormat="1" ht="15.75">
      <c r="A69" s="43" t="s">
        <v>97</v>
      </c>
      <c r="B69" s="107" t="s">
        <v>216</v>
      </c>
      <c r="C69" s="107"/>
      <c r="D69" s="107"/>
      <c r="E69" s="107"/>
      <c r="F69" s="107"/>
      <c r="G69" s="107"/>
      <c r="H69" s="107"/>
      <c r="I69" s="107"/>
      <c r="J69" s="107"/>
      <c r="K69" s="107"/>
      <c r="L69" s="44"/>
    </row>
    <row r="70" spans="1:12" ht="15.75">
      <c r="A70" s="38" t="s">
        <v>95</v>
      </c>
      <c r="B70" s="38" t="s">
        <v>221</v>
      </c>
      <c r="C70" s="38">
        <v>1</v>
      </c>
      <c r="D70" s="38">
        <v>1500</v>
      </c>
      <c r="E70" s="38"/>
      <c r="F70" s="38"/>
      <c r="G70" s="38"/>
      <c r="H70" s="38"/>
      <c r="I70" s="38">
        <f t="shared" si="8"/>
        <v>1500</v>
      </c>
      <c r="J70" s="38"/>
      <c r="K70" s="38"/>
      <c r="L70" s="38"/>
    </row>
    <row r="71" spans="1:12" ht="26.25">
      <c r="A71" s="38" t="s">
        <v>96</v>
      </c>
      <c r="B71" s="38" t="s">
        <v>220</v>
      </c>
      <c r="C71" s="38">
        <v>1</v>
      </c>
      <c r="D71" s="38">
        <v>5000</v>
      </c>
      <c r="E71" s="38"/>
      <c r="F71" s="38"/>
      <c r="G71" s="38"/>
      <c r="H71" s="38"/>
      <c r="I71" s="38">
        <f t="shared" si="8"/>
        <v>5000</v>
      </c>
      <c r="J71" s="38"/>
      <c r="K71" s="38"/>
      <c r="L71" s="38"/>
    </row>
    <row r="72" spans="1:12" ht="15.75">
      <c r="A72" s="38"/>
      <c r="B72" s="38" t="s">
        <v>240</v>
      </c>
      <c r="C72" s="38"/>
      <c r="D72" s="38"/>
      <c r="E72" s="38"/>
      <c r="F72" s="38"/>
      <c r="G72" s="38"/>
      <c r="H72" s="38"/>
      <c r="I72" s="100">
        <v>6500</v>
      </c>
      <c r="J72" s="38"/>
      <c r="K72" s="38">
        <v>0.03</v>
      </c>
      <c r="L72" s="38">
        <v>548.61</v>
      </c>
    </row>
    <row r="73" spans="1:12" s="2" customFormat="1" ht="15.75">
      <c r="A73" s="44" t="s">
        <v>98</v>
      </c>
      <c r="B73" s="120" t="s">
        <v>99</v>
      </c>
      <c r="C73" s="120"/>
      <c r="D73" s="120"/>
      <c r="E73" s="120"/>
      <c r="F73" s="120"/>
      <c r="G73" s="120"/>
      <c r="H73" s="120"/>
      <c r="I73" s="120"/>
      <c r="J73" s="120"/>
      <c r="K73" s="120"/>
      <c r="L73" s="28"/>
    </row>
    <row r="74" spans="1:12" s="2" customFormat="1" ht="15.75">
      <c r="A74" s="96"/>
      <c r="B74" s="97" t="s">
        <v>234</v>
      </c>
      <c r="C74" s="98">
        <v>12</v>
      </c>
      <c r="D74" s="98">
        <v>700</v>
      </c>
      <c r="E74" s="95"/>
      <c r="F74" s="97"/>
      <c r="G74" s="95"/>
      <c r="H74" s="95"/>
      <c r="I74" s="98">
        <v>8400</v>
      </c>
      <c r="J74" s="95"/>
      <c r="K74" s="95"/>
      <c r="L74" s="28"/>
    </row>
    <row r="75" spans="1:12" s="2" customFormat="1" ht="15.75">
      <c r="A75" s="96"/>
      <c r="B75" s="97" t="s">
        <v>235</v>
      </c>
      <c r="C75" s="98"/>
      <c r="D75" s="98"/>
      <c r="E75" s="95"/>
      <c r="F75" s="97"/>
      <c r="G75" s="95"/>
      <c r="H75" s="95"/>
      <c r="I75" s="98">
        <v>11600</v>
      </c>
      <c r="J75" s="95"/>
      <c r="K75" s="95"/>
      <c r="L75" s="28"/>
    </row>
    <row r="76" spans="1:12" s="9" customFormat="1" ht="15.75">
      <c r="A76" s="38"/>
      <c r="B76" s="38" t="s">
        <v>240</v>
      </c>
      <c r="C76" s="38"/>
      <c r="D76" s="38"/>
      <c r="E76" s="38"/>
      <c r="F76" s="38"/>
      <c r="G76" s="38"/>
      <c r="H76" s="38"/>
      <c r="I76" s="101">
        <v>20000</v>
      </c>
      <c r="J76" s="38"/>
      <c r="K76" s="38">
        <v>0.1</v>
      </c>
      <c r="L76" s="38">
        <v>1828.7</v>
      </c>
    </row>
    <row r="77" spans="1:12" s="11" customFormat="1" ht="15.75">
      <c r="A77" s="44" t="s">
        <v>100</v>
      </c>
      <c r="B77" s="107" t="s">
        <v>101</v>
      </c>
      <c r="C77" s="107"/>
      <c r="D77" s="107"/>
      <c r="E77" s="107"/>
      <c r="F77" s="107"/>
      <c r="G77" s="107"/>
      <c r="H77" s="107"/>
      <c r="I77" s="107"/>
      <c r="J77" s="107"/>
      <c r="K77" s="107"/>
      <c r="L77" s="44"/>
    </row>
    <row r="78" spans="1:12" s="11" customFormat="1" ht="15.75">
      <c r="A78" s="44"/>
      <c r="B78" s="99" t="s">
        <v>237</v>
      </c>
      <c r="C78" s="99">
        <v>12</v>
      </c>
      <c r="D78" s="99">
        <v>60</v>
      </c>
      <c r="E78" s="44"/>
      <c r="F78" s="44"/>
      <c r="G78" s="44"/>
      <c r="H78" s="44"/>
      <c r="I78" s="99">
        <v>720</v>
      </c>
      <c r="J78" s="44"/>
      <c r="K78" s="44"/>
      <c r="L78" s="44"/>
    </row>
    <row r="79" spans="1:12" s="9" customFormat="1" ht="12.75">
      <c r="A79" s="38"/>
      <c r="B79" s="38" t="s">
        <v>236</v>
      </c>
      <c r="C79" s="38">
        <v>64</v>
      </c>
      <c r="D79" s="38">
        <v>20</v>
      </c>
      <c r="E79" s="38"/>
      <c r="F79" s="38"/>
      <c r="G79" s="38"/>
      <c r="H79" s="38"/>
      <c r="I79" s="38">
        <v>1280</v>
      </c>
      <c r="J79" s="38"/>
      <c r="K79" s="38"/>
      <c r="L79" s="38"/>
    </row>
    <row r="80" spans="1:12" s="9" customFormat="1" ht="15.75">
      <c r="A80" s="38"/>
      <c r="B80" s="38" t="s">
        <v>240</v>
      </c>
      <c r="C80" s="38"/>
      <c r="D80" s="38"/>
      <c r="E80" s="38"/>
      <c r="F80" s="38"/>
      <c r="G80" s="38"/>
      <c r="H80" s="38"/>
      <c r="I80" s="100">
        <v>2000</v>
      </c>
      <c r="J80" s="38"/>
      <c r="K80" s="38">
        <v>0.01</v>
      </c>
      <c r="L80" s="38">
        <v>182.87</v>
      </c>
    </row>
    <row r="81" spans="1:12" s="11" customFormat="1" ht="15.75">
      <c r="A81" s="44" t="s">
        <v>102</v>
      </c>
      <c r="B81" s="107" t="s">
        <v>103</v>
      </c>
      <c r="C81" s="107"/>
      <c r="D81" s="107"/>
      <c r="E81" s="107"/>
      <c r="F81" s="107"/>
      <c r="G81" s="107"/>
      <c r="H81" s="107"/>
      <c r="I81" s="107"/>
      <c r="J81" s="107"/>
      <c r="K81" s="107"/>
      <c r="L81" s="44"/>
    </row>
    <row r="82" spans="1:12" s="9" customFormat="1" ht="12.75">
      <c r="A82" s="38"/>
      <c r="B82" s="38"/>
      <c r="C82" s="38"/>
      <c r="D82" s="38"/>
      <c r="E82" s="38"/>
      <c r="F82" s="38"/>
      <c r="G82" s="38"/>
      <c r="H82" s="38"/>
      <c r="I82" s="103">
        <v>35000</v>
      </c>
      <c r="J82" s="38"/>
      <c r="K82" s="38">
        <v>0.16</v>
      </c>
      <c r="L82" s="38">
        <v>2925.92</v>
      </c>
    </row>
    <row r="83" spans="1:12" s="11" customFormat="1" ht="15.75">
      <c r="A83" s="44" t="s">
        <v>104</v>
      </c>
      <c r="B83" s="107" t="s">
        <v>105</v>
      </c>
      <c r="C83" s="107"/>
      <c r="D83" s="107"/>
      <c r="E83" s="107"/>
      <c r="F83" s="107"/>
      <c r="G83" s="107"/>
      <c r="H83" s="107"/>
      <c r="I83" s="107"/>
      <c r="J83" s="44"/>
      <c r="K83" s="44"/>
      <c r="L83" s="44"/>
    </row>
    <row r="84" spans="1:12" s="9" customFormat="1" ht="12.75">
      <c r="A84" s="38"/>
      <c r="B84" s="38"/>
      <c r="C84" s="38"/>
      <c r="D84" s="38"/>
      <c r="E84" s="38"/>
      <c r="F84" s="38"/>
      <c r="G84" s="38"/>
      <c r="H84" s="38"/>
      <c r="I84" s="104">
        <v>20000</v>
      </c>
      <c r="J84" s="38"/>
      <c r="K84" s="38">
        <v>0.1</v>
      </c>
      <c r="L84" s="38">
        <v>1828.7</v>
      </c>
    </row>
    <row r="85" spans="1:12" s="11" customFormat="1" ht="15.75">
      <c r="A85" s="44" t="s">
        <v>106</v>
      </c>
      <c r="B85" s="107" t="s">
        <v>107</v>
      </c>
      <c r="C85" s="107"/>
      <c r="D85" s="107"/>
      <c r="E85" s="107"/>
      <c r="F85" s="107"/>
      <c r="G85" s="107"/>
      <c r="H85" s="107"/>
      <c r="I85" s="107"/>
      <c r="J85" s="44"/>
      <c r="K85" s="44"/>
      <c r="L85" s="44"/>
    </row>
    <row r="86" spans="1:12" s="9" customFormat="1" ht="12.75">
      <c r="A86" s="38"/>
      <c r="B86" s="38"/>
      <c r="C86" s="38"/>
      <c r="D86" s="38"/>
      <c r="E86" s="38"/>
      <c r="F86" s="38"/>
      <c r="G86" s="38"/>
      <c r="H86" s="38"/>
      <c r="I86" s="103">
        <v>16000</v>
      </c>
      <c r="J86" s="38"/>
      <c r="K86" s="38">
        <v>0.08</v>
      </c>
      <c r="L86" s="38">
        <v>1462.96</v>
      </c>
    </row>
    <row r="87" spans="1:12" s="9" customFormat="1" ht="15.75">
      <c r="A87" s="56"/>
      <c r="B87" s="44"/>
      <c r="C87" s="38"/>
      <c r="D87" s="38"/>
      <c r="E87" s="38"/>
      <c r="F87" s="38"/>
      <c r="G87" s="38"/>
      <c r="H87" s="38"/>
      <c r="I87" s="46"/>
      <c r="J87" s="38"/>
      <c r="K87" s="38"/>
      <c r="L87" s="38"/>
    </row>
    <row r="88" spans="1:12" s="12" customFormat="1" ht="15.75">
      <c r="A88" s="47"/>
      <c r="B88" s="112" t="s">
        <v>108</v>
      </c>
      <c r="C88" s="112"/>
      <c r="D88" s="112"/>
      <c r="E88" s="112"/>
      <c r="F88" s="112"/>
      <c r="G88" s="112"/>
      <c r="H88" s="112"/>
      <c r="I88" s="48">
        <v>207000</v>
      </c>
      <c r="J88" s="47"/>
      <c r="K88" s="47">
        <v>11.3</v>
      </c>
      <c r="L88" s="48">
        <v>195122.29</v>
      </c>
    </row>
    <row r="89" spans="1:12" s="13" customFormat="1" ht="20.25">
      <c r="A89" s="49"/>
      <c r="B89" s="111" t="s">
        <v>183</v>
      </c>
      <c r="C89" s="111"/>
      <c r="D89" s="111"/>
      <c r="E89" s="111"/>
      <c r="F89" s="111"/>
      <c r="G89" s="115"/>
      <c r="H89" s="113">
        <v>2345319</v>
      </c>
      <c r="I89" s="114"/>
      <c r="J89" s="49"/>
      <c r="K89" s="49"/>
      <c r="L89" s="50"/>
    </row>
    <row r="90" spans="1:12" s="9" customFormat="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</row>
    <row r="91" spans="1:12" s="9" customFormat="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</row>
    <row r="92" spans="1:12" s="15" customFormat="1" ht="19.5">
      <c r="A92" s="60" t="s">
        <v>109</v>
      </c>
      <c r="B92" s="116" t="s">
        <v>110</v>
      </c>
      <c r="C92" s="116"/>
      <c r="D92" s="116"/>
      <c r="E92" s="116"/>
      <c r="F92" s="116"/>
      <c r="G92" s="116"/>
      <c r="H92" s="116"/>
      <c r="I92" s="116"/>
      <c r="J92" s="116"/>
      <c r="K92" s="116"/>
      <c r="L92" s="60"/>
    </row>
    <row r="93" spans="1:12" s="9" customFormat="1" ht="12.75">
      <c r="A93" s="38"/>
      <c r="B93" s="38" t="s">
        <v>112</v>
      </c>
      <c r="C93" s="38" t="s">
        <v>50</v>
      </c>
      <c r="D93" s="38" t="s">
        <v>51</v>
      </c>
      <c r="E93" s="38"/>
      <c r="F93" s="38"/>
      <c r="G93" s="38"/>
      <c r="H93" s="38" t="s">
        <v>114</v>
      </c>
      <c r="I93" s="38" t="s">
        <v>35</v>
      </c>
      <c r="J93" s="38"/>
      <c r="K93" s="38"/>
      <c r="L93" s="38"/>
    </row>
    <row r="94" spans="1:12" s="11" customFormat="1" ht="15.75">
      <c r="A94" s="44" t="s">
        <v>111</v>
      </c>
      <c r="B94" s="107" t="s">
        <v>168</v>
      </c>
      <c r="C94" s="107"/>
      <c r="D94" s="107"/>
      <c r="E94" s="107"/>
      <c r="F94" s="107"/>
      <c r="G94" s="107"/>
      <c r="H94" s="44"/>
      <c r="I94" s="44"/>
      <c r="J94" s="44"/>
      <c r="K94" s="44"/>
      <c r="L94" s="44"/>
    </row>
    <row r="95" spans="1:12" s="9" customFormat="1" ht="12.75">
      <c r="A95" s="38"/>
      <c r="B95" s="38" t="s">
        <v>113</v>
      </c>
      <c r="C95" s="38">
        <v>5</v>
      </c>
      <c r="D95" s="38">
        <v>300</v>
      </c>
      <c r="E95" s="38"/>
      <c r="F95" s="38"/>
      <c r="G95" s="38"/>
      <c r="H95" s="38">
        <v>1</v>
      </c>
      <c r="I95" s="38">
        <f aca="true" t="shared" si="9" ref="I95:I104">C95*D95*H95</f>
        <v>1500</v>
      </c>
      <c r="J95" s="38"/>
      <c r="K95" s="38"/>
      <c r="L95" s="38"/>
    </row>
    <row r="96" spans="1:12" s="9" customFormat="1" ht="25.5">
      <c r="A96" s="38"/>
      <c r="B96" s="38" t="s">
        <v>191</v>
      </c>
      <c r="C96" s="38">
        <v>12</v>
      </c>
      <c r="D96" s="38">
        <v>60</v>
      </c>
      <c r="E96" s="38"/>
      <c r="F96" s="38"/>
      <c r="G96" s="38"/>
      <c r="H96" s="38">
        <v>1</v>
      </c>
      <c r="I96" s="38">
        <f t="shared" si="9"/>
        <v>720</v>
      </c>
      <c r="J96" s="38"/>
      <c r="K96" s="38"/>
      <c r="L96" s="38"/>
    </row>
    <row r="97" spans="1:12" s="9" customFormat="1" ht="12.75">
      <c r="A97" s="38"/>
      <c r="B97" s="38" t="s">
        <v>115</v>
      </c>
      <c r="C97" s="38">
        <v>60</v>
      </c>
      <c r="D97" s="38">
        <v>35</v>
      </c>
      <c r="E97" s="38"/>
      <c r="F97" s="38"/>
      <c r="G97" s="38"/>
      <c r="H97" s="38">
        <v>1</v>
      </c>
      <c r="I97" s="38">
        <f t="shared" si="9"/>
        <v>2100</v>
      </c>
      <c r="J97" s="38"/>
      <c r="K97" s="38"/>
      <c r="L97" s="38"/>
    </row>
    <row r="98" spans="1:12" s="9" customFormat="1" ht="25.5">
      <c r="A98" s="38"/>
      <c r="B98" s="38" t="s">
        <v>116</v>
      </c>
      <c r="C98" s="38">
        <v>48</v>
      </c>
      <c r="D98" s="38">
        <v>35</v>
      </c>
      <c r="E98" s="38"/>
      <c r="F98" s="38"/>
      <c r="G98" s="38"/>
      <c r="H98" s="38">
        <v>1</v>
      </c>
      <c r="I98" s="38">
        <f t="shared" si="9"/>
        <v>1680</v>
      </c>
      <c r="J98" s="38"/>
      <c r="K98" s="38"/>
      <c r="L98" s="38"/>
    </row>
    <row r="99" spans="1:12" s="9" customFormat="1" ht="12.75">
      <c r="A99" s="38"/>
      <c r="B99" s="38" t="s">
        <v>223</v>
      </c>
      <c r="C99" s="38">
        <v>20</v>
      </c>
      <c r="D99" s="38">
        <v>50</v>
      </c>
      <c r="E99" s="38"/>
      <c r="F99" s="38"/>
      <c r="G99" s="38"/>
      <c r="H99" s="38">
        <v>2</v>
      </c>
      <c r="I99" s="38">
        <f t="shared" si="9"/>
        <v>2000</v>
      </c>
      <c r="J99" s="38"/>
      <c r="K99" s="38"/>
      <c r="L99" s="38"/>
    </row>
    <row r="100" spans="1:12" s="9" customFormat="1" ht="12.75">
      <c r="A100" s="38"/>
      <c r="B100" s="38" t="s">
        <v>117</v>
      </c>
      <c r="C100" s="38">
        <v>4</v>
      </c>
      <c r="D100" s="38">
        <v>250</v>
      </c>
      <c r="E100" s="38"/>
      <c r="F100" s="38"/>
      <c r="G100" s="38"/>
      <c r="H100" s="38">
        <v>1</v>
      </c>
      <c r="I100" s="38">
        <f t="shared" si="9"/>
        <v>1000</v>
      </c>
      <c r="J100" s="38"/>
      <c r="K100" s="38"/>
      <c r="L100" s="38"/>
    </row>
    <row r="101" spans="1:12" s="9" customFormat="1" ht="12.75">
      <c r="A101" s="38"/>
      <c r="B101" s="38" t="s">
        <v>118</v>
      </c>
      <c r="C101" s="38">
        <v>1</v>
      </c>
      <c r="D101" s="38">
        <v>400</v>
      </c>
      <c r="E101" s="38"/>
      <c r="F101" s="38"/>
      <c r="G101" s="38"/>
      <c r="H101" s="38">
        <v>3</v>
      </c>
      <c r="I101" s="38">
        <f t="shared" si="9"/>
        <v>1200</v>
      </c>
      <c r="J101" s="38"/>
      <c r="K101" s="38"/>
      <c r="L101" s="38"/>
    </row>
    <row r="102" spans="1:12" s="9" customFormat="1" ht="12.75">
      <c r="A102" s="38"/>
      <c r="B102" s="38" t="s">
        <v>190</v>
      </c>
      <c r="C102" s="38">
        <v>1</v>
      </c>
      <c r="D102" s="38">
        <v>350</v>
      </c>
      <c r="E102" s="38"/>
      <c r="F102" s="38"/>
      <c r="G102" s="38"/>
      <c r="H102" s="38">
        <v>2</v>
      </c>
      <c r="I102" s="38">
        <f t="shared" si="9"/>
        <v>700</v>
      </c>
      <c r="J102" s="38"/>
      <c r="K102" s="38"/>
      <c r="L102" s="38"/>
    </row>
    <row r="103" spans="1:12" s="9" customFormat="1" ht="25.5">
      <c r="A103" s="38"/>
      <c r="B103" s="38" t="s">
        <v>119</v>
      </c>
      <c r="C103" s="38">
        <v>1</v>
      </c>
      <c r="D103" s="38">
        <v>300</v>
      </c>
      <c r="E103" s="38"/>
      <c r="F103" s="38"/>
      <c r="G103" s="38"/>
      <c r="H103" s="38">
        <v>5</v>
      </c>
      <c r="I103" s="38">
        <f t="shared" si="9"/>
        <v>1500</v>
      </c>
      <c r="J103" s="38"/>
      <c r="K103" s="38"/>
      <c r="L103" s="38"/>
    </row>
    <row r="104" spans="1:12" s="9" customFormat="1" ht="12.75">
      <c r="A104" s="38"/>
      <c r="B104" s="38" t="s">
        <v>120</v>
      </c>
      <c r="C104" s="38">
        <v>1</v>
      </c>
      <c r="D104" s="38">
        <v>150</v>
      </c>
      <c r="E104" s="38"/>
      <c r="F104" s="38"/>
      <c r="G104" s="38"/>
      <c r="H104" s="38">
        <v>1</v>
      </c>
      <c r="I104" s="38">
        <f t="shared" si="9"/>
        <v>150</v>
      </c>
      <c r="J104" s="38"/>
      <c r="K104" s="38"/>
      <c r="L104" s="38"/>
    </row>
    <row r="105" spans="1:12" s="9" customFormat="1" ht="25.5">
      <c r="A105" s="38"/>
      <c r="B105" s="38" t="s">
        <v>121</v>
      </c>
      <c r="C105" s="38" t="s">
        <v>122</v>
      </c>
      <c r="D105" s="46">
        <v>2000</v>
      </c>
      <c r="E105" s="38"/>
      <c r="F105" s="38"/>
      <c r="G105" s="38"/>
      <c r="H105" s="38">
        <v>1</v>
      </c>
      <c r="I105" s="38">
        <f aca="true" t="shared" si="10" ref="I105:I112">D105*H105</f>
        <v>2000</v>
      </c>
      <c r="J105" s="38"/>
      <c r="K105" s="38"/>
      <c r="L105" s="38"/>
    </row>
    <row r="106" spans="1:12" ht="26.25">
      <c r="A106" s="38"/>
      <c r="B106" s="38" t="s">
        <v>123</v>
      </c>
      <c r="C106" s="38" t="s">
        <v>122</v>
      </c>
      <c r="D106" s="38">
        <v>300</v>
      </c>
      <c r="E106" s="38"/>
      <c r="F106" s="38"/>
      <c r="G106" s="38"/>
      <c r="H106" s="38">
        <v>1</v>
      </c>
      <c r="I106" s="38">
        <f t="shared" si="10"/>
        <v>300</v>
      </c>
      <c r="J106" s="38"/>
      <c r="K106" s="38"/>
      <c r="L106" s="38"/>
    </row>
    <row r="107" spans="1:12" ht="26.25">
      <c r="A107" s="38"/>
      <c r="B107" s="38" t="s">
        <v>125</v>
      </c>
      <c r="C107" s="38" t="s">
        <v>124</v>
      </c>
      <c r="D107" s="38">
        <v>2500</v>
      </c>
      <c r="E107" s="38"/>
      <c r="F107" s="38"/>
      <c r="G107" s="38"/>
      <c r="H107" s="38">
        <v>2</v>
      </c>
      <c r="I107" s="38">
        <f t="shared" si="10"/>
        <v>5000</v>
      </c>
      <c r="J107" s="38"/>
      <c r="K107" s="38"/>
      <c r="L107" s="38"/>
    </row>
    <row r="108" spans="1:12" ht="26.25">
      <c r="A108" s="38"/>
      <c r="B108" s="38" t="s">
        <v>126</v>
      </c>
      <c r="C108" s="38">
        <v>1</v>
      </c>
      <c r="D108" s="38">
        <v>1000</v>
      </c>
      <c r="E108" s="38"/>
      <c r="F108" s="38"/>
      <c r="G108" s="38"/>
      <c r="H108" s="38">
        <v>4</v>
      </c>
      <c r="I108" s="38">
        <f t="shared" si="10"/>
        <v>4000</v>
      </c>
      <c r="J108" s="38"/>
      <c r="K108" s="38"/>
      <c r="L108" s="38"/>
    </row>
    <row r="109" spans="1:12" ht="26.25">
      <c r="A109" s="38"/>
      <c r="B109" s="38" t="s">
        <v>127</v>
      </c>
      <c r="C109" s="38" t="s">
        <v>122</v>
      </c>
      <c r="D109" s="38"/>
      <c r="E109" s="38"/>
      <c r="F109" s="38"/>
      <c r="G109" s="38"/>
      <c r="H109" s="38">
        <v>5</v>
      </c>
      <c r="I109" s="38">
        <f t="shared" si="10"/>
        <v>0</v>
      </c>
      <c r="J109" s="38"/>
      <c r="K109" s="38"/>
      <c r="L109" s="38"/>
    </row>
    <row r="110" spans="1:12" ht="15.75">
      <c r="A110" s="38"/>
      <c r="B110" s="38" t="s">
        <v>128</v>
      </c>
      <c r="C110" s="38">
        <v>1</v>
      </c>
      <c r="D110" s="38">
        <v>0</v>
      </c>
      <c r="E110" s="38"/>
      <c r="F110" s="38"/>
      <c r="G110" s="38"/>
      <c r="H110" s="38">
        <v>5</v>
      </c>
      <c r="I110" s="38">
        <f t="shared" si="10"/>
        <v>0</v>
      </c>
      <c r="J110" s="38"/>
      <c r="K110" s="38"/>
      <c r="L110" s="38"/>
    </row>
    <row r="111" spans="1:12" ht="15.75">
      <c r="A111" s="38"/>
      <c r="B111" s="38" t="s">
        <v>129</v>
      </c>
      <c r="C111" s="38">
        <v>1</v>
      </c>
      <c r="D111" s="38">
        <v>0</v>
      </c>
      <c r="E111" s="38"/>
      <c r="F111" s="38"/>
      <c r="G111" s="38"/>
      <c r="H111" s="38">
        <v>5</v>
      </c>
      <c r="I111" s="38">
        <f t="shared" si="10"/>
        <v>0</v>
      </c>
      <c r="J111" s="38"/>
      <c r="K111" s="38"/>
      <c r="L111" s="38"/>
    </row>
    <row r="112" spans="1:12" ht="26.25">
      <c r="A112" s="38"/>
      <c r="B112" s="38" t="s">
        <v>141</v>
      </c>
      <c r="C112" s="38">
        <v>5</v>
      </c>
      <c r="D112" s="38">
        <v>30</v>
      </c>
      <c r="E112" s="38"/>
      <c r="F112" s="38"/>
      <c r="G112" s="38"/>
      <c r="H112" s="38">
        <v>5</v>
      </c>
      <c r="I112" s="38">
        <f t="shared" si="10"/>
        <v>150</v>
      </c>
      <c r="J112" s="38"/>
      <c r="K112" s="38"/>
      <c r="L112" s="38"/>
    </row>
    <row r="113" spans="1:12" s="16" customFormat="1" ht="15.75">
      <c r="A113" s="52"/>
      <c r="B113" s="109" t="s">
        <v>130</v>
      </c>
      <c r="C113" s="109"/>
      <c r="D113" s="109"/>
      <c r="E113" s="52"/>
      <c r="F113" s="52"/>
      <c r="G113" s="52"/>
      <c r="H113" s="52"/>
      <c r="I113" s="52">
        <f>I95+I96+I97+I98+I99+I100+I101+I102+I103+I104+I105+I106+I107+I108+I109+I110+I111+I112</f>
        <v>24000</v>
      </c>
      <c r="J113" s="52"/>
      <c r="K113" s="52">
        <v>0.11</v>
      </c>
      <c r="L113" s="52">
        <v>2011.57</v>
      </c>
    </row>
    <row r="114" spans="1:12" ht="15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s="2" customFormat="1" ht="15.75">
      <c r="A115" s="44" t="s">
        <v>131</v>
      </c>
      <c r="B115" s="107" t="s">
        <v>169</v>
      </c>
      <c r="C115" s="107"/>
      <c r="D115" s="107"/>
      <c r="E115" s="107"/>
      <c r="F115" s="107"/>
      <c r="G115" s="107"/>
      <c r="H115" s="107"/>
      <c r="I115" s="44"/>
      <c r="J115" s="44"/>
      <c r="K115" s="44"/>
      <c r="L115" s="44"/>
    </row>
    <row r="116" spans="1:12" ht="15.75">
      <c r="A116" s="38"/>
      <c r="B116" s="38" t="s">
        <v>132</v>
      </c>
      <c r="C116" s="38">
        <v>12</v>
      </c>
      <c r="D116" s="38">
        <v>95</v>
      </c>
      <c r="E116" s="38"/>
      <c r="F116" s="38"/>
      <c r="G116" s="38"/>
      <c r="H116" s="38">
        <v>4</v>
      </c>
      <c r="I116" s="38">
        <f aca="true" t="shared" si="11" ref="I116:I125">C116*D116*H116</f>
        <v>4560</v>
      </c>
      <c r="J116" s="38"/>
      <c r="K116" s="38"/>
      <c r="L116" s="38"/>
    </row>
    <row r="117" spans="1:12" ht="15.75">
      <c r="A117" s="38"/>
      <c r="B117" s="38" t="s">
        <v>133</v>
      </c>
      <c r="C117" s="38">
        <v>4</v>
      </c>
      <c r="D117" s="38">
        <v>150</v>
      </c>
      <c r="E117" s="38"/>
      <c r="F117" s="38"/>
      <c r="G117" s="38"/>
      <c r="H117" s="38">
        <v>4</v>
      </c>
      <c r="I117" s="38">
        <v>600</v>
      </c>
      <c r="J117" s="38"/>
      <c r="K117" s="38"/>
      <c r="L117" s="38"/>
    </row>
    <row r="118" spans="1:12" ht="26.25">
      <c r="A118" s="38"/>
      <c r="B118" s="38" t="s">
        <v>134</v>
      </c>
      <c r="C118" s="38">
        <v>12</v>
      </c>
      <c r="D118" s="38">
        <v>75</v>
      </c>
      <c r="E118" s="38"/>
      <c r="F118" s="38"/>
      <c r="G118" s="38"/>
      <c r="H118" s="38">
        <v>4</v>
      </c>
      <c r="I118" s="38">
        <f t="shared" si="11"/>
        <v>3600</v>
      </c>
      <c r="J118" s="38"/>
      <c r="K118" s="38"/>
      <c r="L118" s="38"/>
    </row>
    <row r="119" spans="1:12" ht="15.75">
      <c r="A119" s="38"/>
      <c r="B119" s="38" t="s">
        <v>120</v>
      </c>
      <c r="C119" s="38">
        <v>2</v>
      </c>
      <c r="D119" s="38">
        <v>200</v>
      </c>
      <c r="E119" s="38"/>
      <c r="F119" s="38"/>
      <c r="G119" s="38"/>
      <c r="H119" s="38">
        <v>2</v>
      </c>
      <c r="I119" s="38">
        <v>400</v>
      </c>
      <c r="J119" s="38"/>
      <c r="K119" s="38"/>
      <c r="L119" s="38"/>
    </row>
    <row r="120" spans="1:12" ht="15.75">
      <c r="A120" s="38"/>
      <c r="B120" s="38" t="s">
        <v>135</v>
      </c>
      <c r="C120" s="38">
        <v>12</v>
      </c>
      <c r="D120" s="38">
        <v>60</v>
      </c>
      <c r="E120" s="38"/>
      <c r="F120" s="38"/>
      <c r="G120" s="38"/>
      <c r="H120" s="38">
        <v>4</v>
      </c>
      <c r="I120" s="38">
        <f t="shared" si="11"/>
        <v>2880</v>
      </c>
      <c r="J120" s="38"/>
      <c r="K120" s="38"/>
      <c r="L120" s="38"/>
    </row>
    <row r="121" spans="1:12" ht="15.75">
      <c r="A121" s="38"/>
      <c r="B121" s="38" t="s">
        <v>136</v>
      </c>
      <c r="C121" s="38">
        <v>5</v>
      </c>
      <c r="D121" s="38"/>
      <c r="E121" s="38"/>
      <c r="F121" s="38"/>
      <c r="G121" s="38"/>
      <c r="H121" s="38">
        <v>4</v>
      </c>
      <c r="I121" s="38">
        <f t="shared" si="11"/>
        <v>0</v>
      </c>
      <c r="J121" s="38"/>
      <c r="K121" s="38"/>
      <c r="L121" s="38"/>
    </row>
    <row r="122" spans="1:12" ht="15.75">
      <c r="A122" s="38"/>
      <c r="B122" s="38" t="s">
        <v>137</v>
      </c>
      <c r="C122" s="38">
        <v>6</v>
      </c>
      <c r="D122" s="38">
        <v>30</v>
      </c>
      <c r="E122" s="38"/>
      <c r="F122" s="38"/>
      <c r="G122" s="38"/>
      <c r="H122" s="38">
        <v>4</v>
      </c>
      <c r="I122" s="38">
        <f t="shared" si="11"/>
        <v>720</v>
      </c>
      <c r="J122" s="38"/>
      <c r="K122" s="38"/>
      <c r="L122" s="38"/>
    </row>
    <row r="123" spans="1:12" ht="26.25">
      <c r="A123" s="38"/>
      <c r="B123" s="38" t="s">
        <v>138</v>
      </c>
      <c r="C123" s="38">
        <v>48</v>
      </c>
      <c r="D123" s="38">
        <v>35</v>
      </c>
      <c r="E123" s="38"/>
      <c r="F123" s="38"/>
      <c r="G123" s="38"/>
      <c r="H123" s="38">
        <v>4</v>
      </c>
      <c r="I123" s="38">
        <f t="shared" si="11"/>
        <v>6720</v>
      </c>
      <c r="J123" s="38"/>
      <c r="K123" s="38"/>
      <c r="L123" s="38"/>
    </row>
    <row r="124" spans="1:12" ht="26.25">
      <c r="A124" s="38"/>
      <c r="B124" s="38" t="s">
        <v>139</v>
      </c>
      <c r="C124" s="38">
        <v>6</v>
      </c>
      <c r="D124" s="38">
        <v>30</v>
      </c>
      <c r="E124" s="38"/>
      <c r="F124" s="38"/>
      <c r="G124" s="38"/>
      <c r="H124" s="38">
        <v>4</v>
      </c>
      <c r="I124" s="38">
        <f t="shared" si="11"/>
        <v>720</v>
      </c>
      <c r="J124" s="38"/>
      <c r="K124" s="38"/>
      <c r="L124" s="38"/>
    </row>
    <row r="125" spans="1:12" ht="15.75">
      <c r="A125" s="38"/>
      <c r="B125" s="38" t="s">
        <v>140</v>
      </c>
      <c r="C125" s="38">
        <v>4</v>
      </c>
      <c r="D125" s="38">
        <v>100</v>
      </c>
      <c r="E125" s="38"/>
      <c r="F125" s="38"/>
      <c r="G125" s="38"/>
      <c r="H125" s="38">
        <v>4</v>
      </c>
      <c r="I125" s="38">
        <f t="shared" si="11"/>
        <v>1600</v>
      </c>
      <c r="J125" s="38"/>
      <c r="K125" s="38"/>
      <c r="L125" s="38"/>
    </row>
    <row r="126" spans="1:12" ht="26.25">
      <c r="A126" s="38"/>
      <c r="B126" s="38" t="s">
        <v>126</v>
      </c>
      <c r="C126" s="38">
        <v>1</v>
      </c>
      <c r="D126" s="38"/>
      <c r="E126" s="38"/>
      <c r="F126" s="38"/>
      <c r="G126" s="38"/>
      <c r="H126" s="38">
        <v>4</v>
      </c>
      <c r="I126" s="38"/>
      <c r="J126" s="38"/>
      <c r="K126" s="38"/>
      <c r="L126" s="38"/>
    </row>
    <row r="127" spans="1:12" ht="15.75">
      <c r="A127" s="38"/>
      <c r="B127" s="38" t="s">
        <v>142</v>
      </c>
      <c r="C127" s="38">
        <v>1</v>
      </c>
      <c r="D127" s="38">
        <v>50</v>
      </c>
      <c r="E127" s="38"/>
      <c r="F127" s="38"/>
      <c r="G127" s="38"/>
      <c r="H127" s="38">
        <v>4</v>
      </c>
      <c r="I127" s="38">
        <v>200</v>
      </c>
      <c r="J127" s="38"/>
      <c r="K127" s="38"/>
      <c r="L127" s="38"/>
    </row>
    <row r="128" spans="1:12" s="16" customFormat="1" ht="15.75">
      <c r="A128" s="52"/>
      <c r="B128" s="109" t="s">
        <v>143</v>
      </c>
      <c r="C128" s="109"/>
      <c r="D128" s="109"/>
      <c r="E128" s="52"/>
      <c r="F128" s="52"/>
      <c r="G128" s="52"/>
      <c r="H128" s="52"/>
      <c r="I128" s="52">
        <f>I116+I117+I118+I119+I120+I121+I122+I123+I124+I125+I126+I127</f>
        <v>22000</v>
      </c>
      <c r="J128" s="52"/>
      <c r="K128" s="52">
        <v>0.1</v>
      </c>
      <c r="L128" s="52">
        <v>1828.7</v>
      </c>
    </row>
    <row r="129" spans="1:12" ht="15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s="2" customFormat="1" ht="15.75">
      <c r="A130" s="44" t="s">
        <v>144</v>
      </c>
      <c r="B130" s="107" t="s">
        <v>170</v>
      </c>
      <c r="C130" s="107"/>
      <c r="D130" s="107"/>
      <c r="E130" s="107"/>
      <c r="F130" s="107"/>
      <c r="G130" s="107"/>
      <c r="H130" s="107"/>
      <c r="I130" s="44"/>
      <c r="J130" s="44"/>
      <c r="K130" s="44"/>
      <c r="L130" s="44"/>
    </row>
    <row r="131" spans="1:12" ht="15.75">
      <c r="A131" s="38"/>
      <c r="B131" s="38" t="s">
        <v>222</v>
      </c>
      <c r="C131" s="38">
        <v>10</v>
      </c>
      <c r="D131" s="38">
        <v>30</v>
      </c>
      <c r="E131" s="38"/>
      <c r="F131" s="38"/>
      <c r="G131" s="38"/>
      <c r="H131" s="38">
        <v>1</v>
      </c>
      <c r="I131" s="38">
        <f>C131*D131*H131</f>
        <v>300</v>
      </c>
      <c r="J131" s="38"/>
      <c r="K131" s="38"/>
      <c r="L131" s="38"/>
    </row>
    <row r="132" spans="1:12" s="16" customFormat="1" ht="15.75">
      <c r="A132" s="52"/>
      <c r="B132" s="109" t="s">
        <v>145</v>
      </c>
      <c r="C132" s="109"/>
      <c r="D132" s="109"/>
      <c r="E132" s="52"/>
      <c r="F132" s="52"/>
      <c r="G132" s="52"/>
      <c r="H132" s="52"/>
      <c r="I132" s="52">
        <f>I131</f>
        <v>300</v>
      </c>
      <c r="J132" s="52"/>
      <c r="K132" s="52">
        <v>0.01</v>
      </c>
      <c r="L132" s="52">
        <v>182.87</v>
      </c>
    </row>
    <row r="133" spans="1:12" ht="15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s="2" customFormat="1" ht="15.75">
      <c r="A134" s="44" t="s">
        <v>146</v>
      </c>
      <c r="B134" s="107" t="s">
        <v>171</v>
      </c>
      <c r="C134" s="107"/>
      <c r="D134" s="107"/>
      <c r="E134" s="107"/>
      <c r="F134" s="107"/>
      <c r="G134" s="107"/>
      <c r="H134" s="107"/>
      <c r="I134" s="44"/>
      <c r="J134" s="44"/>
      <c r="K134" s="44"/>
      <c r="L134" s="44"/>
    </row>
    <row r="135" spans="1:12" ht="15.75">
      <c r="A135" s="38"/>
      <c r="B135" s="38" t="s">
        <v>147</v>
      </c>
      <c r="C135" s="38">
        <v>10</v>
      </c>
      <c r="D135" s="38">
        <v>40</v>
      </c>
      <c r="E135" s="38"/>
      <c r="F135" s="38"/>
      <c r="G135" s="38"/>
      <c r="H135" s="38">
        <v>1</v>
      </c>
      <c r="I135" s="38">
        <f>C135*D135*H135</f>
        <v>400</v>
      </c>
      <c r="J135" s="38"/>
      <c r="K135" s="38"/>
      <c r="L135" s="38"/>
    </row>
    <row r="136" spans="1:12" ht="15.75">
      <c r="A136" s="38"/>
      <c r="B136" s="38" t="s">
        <v>148</v>
      </c>
      <c r="C136" s="38">
        <v>1000</v>
      </c>
      <c r="D136" s="38">
        <v>10</v>
      </c>
      <c r="E136" s="38"/>
      <c r="F136" s="38"/>
      <c r="G136" s="38"/>
      <c r="H136" s="38"/>
      <c r="I136" s="38">
        <f>C136*D136</f>
        <v>10000</v>
      </c>
      <c r="J136" s="38"/>
      <c r="K136" s="38"/>
      <c r="L136" s="38"/>
    </row>
    <row r="137" spans="1:12" ht="15.75">
      <c r="A137" s="38"/>
      <c r="B137" s="38" t="s">
        <v>149</v>
      </c>
      <c r="C137" s="38">
        <v>120</v>
      </c>
      <c r="D137" s="38">
        <v>25</v>
      </c>
      <c r="E137" s="38"/>
      <c r="F137" s="38"/>
      <c r="G137" s="38"/>
      <c r="H137" s="38"/>
      <c r="I137" s="38">
        <f>C137*D137</f>
        <v>3000</v>
      </c>
      <c r="J137" s="38"/>
      <c r="K137" s="38"/>
      <c r="L137" s="38"/>
    </row>
    <row r="138" spans="1:12" ht="15.75">
      <c r="A138" s="38"/>
      <c r="B138" s="38" t="s">
        <v>150</v>
      </c>
      <c r="C138" s="38">
        <v>50</v>
      </c>
      <c r="D138" s="38">
        <v>52</v>
      </c>
      <c r="E138" s="38"/>
      <c r="F138" s="38"/>
      <c r="G138" s="38"/>
      <c r="H138" s="38"/>
      <c r="I138" s="38">
        <f>C138*D138</f>
        <v>2600</v>
      </c>
      <c r="J138" s="38"/>
      <c r="K138" s="38"/>
      <c r="L138" s="38"/>
    </row>
    <row r="139" spans="1:12" ht="15.75">
      <c r="A139" s="38"/>
      <c r="B139" s="38" t="s">
        <v>151</v>
      </c>
      <c r="C139" s="38">
        <v>30</v>
      </c>
      <c r="D139" s="38">
        <v>30</v>
      </c>
      <c r="E139" s="38"/>
      <c r="F139" s="38"/>
      <c r="G139" s="38"/>
      <c r="H139" s="38"/>
      <c r="I139" s="38">
        <f>C139*D139</f>
        <v>900</v>
      </c>
      <c r="J139" s="38"/>
      <c r="K139" s="38"/>
      <c r="L139" s="38"/>
    </row>
    <row r="140" spans="1:12" ht="15.75">
      <c r="A140" s="38"/>
      <c r="B140" s="38" t="s">
        <v>222</v>
      </c>
      <c r="C140" s="38">
        <v>4</v>
      </c>
      <c r="D140" s="38">
        <v>25</v>
      </c>
      <c r="E140" s="38"/>
      <c r="F140" s="38"/>
      <c r="G140" s="38"/>
      <c r="H140" s="38"/>
      <c r="I140" s="38">
        <f>C140*D140</f>
        <v>100</v>
      </c>
      <c r="J140" s="38"/>
      <c r="K140" s="38"/>
      <c r="L140" s="38"/>
    </row>
    <row r="141" spans="1:12" ht="26.25">
      <c r="A141" s="38"/>
      <c r="B141" s="38" t="s">
        <v>200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5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s="16" customFormat="1" ht="15.75">
      <c r="A143" s="52"/>
      <c r="B143" s="109" t="s">
        <v>152</v>
      </c>
      <c r="C143" s="109"/>
      <c r="D143" s="109"/>
      <c r="E143" s="52"/>
      <c r="F143" s="52"/>
      <c r="G143" s="52"/>
      <c r="H143" s="52"/>
      <c r="I143" s="52">
        <v>17000</v>
      </c>
      <c r="J143" s="52"/>
      <c r="K143" s="52">
        <v>0.08</v>
      </c>
      <c r="L143" s="52">
        <v>1462.97</v>
      </c>
    </row>
    <row r="144" spans="1:12" ht="15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s="16" customFormat="1" ht="15.75">
      <c r="A145" s="53"/>
      <c r="B145" s="110" t="s">
        <v>154</v>
      </c>
      <c r="C145" s="110"/>
      <c r="D145" s="110"/>
      <c r="E145" s="53"/>
      <c r="F145" s="53"/>
      <c r="G145" s="53"/>
      <c r="H145" s="53"/>
      <c r="I145" s="53">
        <f>I143+I132+I128+I113</f>
        <v>63300</v>
      </c>
      <c r="J145" s="53"/>
      <c r="K145" s="53"/>
      <c r="L145" s="53"/>
    </row>
    <row r="146" spans="1:12" ht="15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s="17" customFormat="1" ht="15.75">
      <c r="A147" s="54" t="s">
        <v>153</v>
      </c>
      <c r="B147" s="117" t="s">
        <v>197</v>
      </c>
      <c r="C147" s="117"/>
      <c r="D147" s="117"/>
      <c r="E147" s="117"/>
      <c r="F147" s="54"/>
      <c r="G147" s="54"/>
      <c r="H147" s="54"/>
      <c r="I147" s="91">
        <v>71098</v>
      </c>
      <c r="J147" s="54"/>
      <c r="K147" s="102">
        <v>0.33</v>
      </c>
      <c r="L147" s="102">
        <v>6034.71</v>
      </c>
    </row>
    <row r="148" spans="1:12" ht="15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s="19" customFormat="1" ht="18.75">
      <c r="A149" s="49"/>
      <c r="B149" s="111" t="s">
        <v>155</v>
      </c>
      <c r="C149" s="111"/>
      <c r="D149" s="111"/>
      <c r="E149" s="111"/>
      <c r="F149" s="111"/>
      <c r="G149" s="111"/>
      <c r="H149" s="111"/>
      <c r="I149" s="49">
        <v>134398</v>
      </c>
      <c r="J149" s="49"/>
      <c r="K149" s="49"/>
      <c r="L149" s="49">
        <v>206643.1</v>
      </c>
    </row>
    <row r="150" spans="1:12" ht="15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</row>
    <row r="151" spans="1:12" ht="15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</row>
    <row r="152" spans="1:12" s="18" customFormat="1" ht="19.5">
      <c r="A152" s="51" t="s">
        <v>156</v>
      </c>
      <c r="B152" s="108" t="s">
        <v>232</v>
      </c>
      <c r="C152" s="108"/>
      <c r="D152" s="108"/>
      <c r="E152" s="108"/>
      <c r="F152" s="108"/>
      <c r="G152" s="108"/>
      <c r="H152" s="108"/>
      <c r="I152" s="51"/>
      <c r="J152" s="51"/>
      <c r="K152" s="51"/>
      <c r="L152" s="51"/>
    </row>
    <row r="153" spans="1:12" s="10" customFormat="1" ht="25.5">
      <c r="A153" s="55"/>
      <c r="B153" s="55" t="s">
        <v>159</v>
      </c>
      <c r="C153" s="55" t="s">
        <v>157</v>
      </c>
      <c r="D153" s="55" t="s">
        <v>50</v>
      </c>
      <c r="E153" s="55" t="s">
        <v>114</v>
      </c>
      <c r="F153" s="55"/>
      <c r="G153" s="55" t="s">
        <v>202</v>
      </c>
      <c r="H153" s="55"/>
      <c r="I153" s="55" t="s">
        <v>35</v>
      </c>
      <c r="J153" s="55"/>
      <c r="K153" s="25" t="s">
        <v>242</v>
      </c>
      <c r="L153" s="25" t="s">
        <v>229</v>
      </c>
    </row>
    <row r="154" spans="1:12" ht="26.25">
      <c r="A154" s="56" t="s">
        <v>158</v>
      </c>
      <c r="B154" s="38" t="s">
        <v>199</v>
      </c>
      <c r="C154" s="38"/>
      <c r="D154" s="38">
        <v>3</v>
      </c>
      <c r="E154" s="38"/>
      <c r="F154" s="38"/>
      <c r="G154" s="38"/>
      <c r="H154" s="38"/>
      <c r="I154" s="46">
        <v>22000</v>
      </c>
      <c r="J154" s="38"/>
      <c r="K154" s="38">
        <v>0.1</v>
      </c>
      <c r="L154" s="38">
        <v>1828.7</v>
      </c>
    </row>
    <row r="155" spans="1:12" ht="26.25">
      <c r="A155" s="38" t="s">
        <v>161</v>
      </c>
      <c r="B155" s="38" t="s">
        <v>160</v>
      </c>
      <c r="C155" s="38" t="s">
        <v>193</v>
      </c>
      <c r="D155" s="38"/>
      <c r="E155" s="38"/>
      <c r="F155" s="38"/>
      <c r="G155" s="38"/>
      <c r="H155" s="38"/>
      <c r="I155" s="46">
        <v>40000</v>
      </c>
      <c r="J155" s="38"/>
      <c r="K155" s="38">
        <v>0.19</v>
      </c>
      <c r="L155" s="38">
        <v>3474.53</v>
      </c>
    </row>
    <row r="156" spans="1:12" ht="39">
      <c r="A156" s="38" t="s">
        <v>162</v>
      </c>
      <c r="B156" s="38" t="s">
        <v>163</v>
      </c>
      <c r="C156" s="38" t="s">
        <v>248</v>
      </c>
      <c r="D156" s="38">
        <v>2</v>
      </c>
      <c r="E156" s="38"/>
      <c r="F156" s="38"/>
      <c r="G156" s="38"/>
      <c r="H156" s="38"/>
      <c r="I156" s="46">
        <v>10000</v>
      </c>
      <c r="J156" s="38"/>
      <c r="K156" s="38">
        <v>0.05</v>
      </c>
      <c r="L156" s="38">
        <v>914.35</v>
      </c>
    </row>
    <row r="157" spans="1:12" ht="51.75">
      <c r="A157" s="56" t="s">
        <v>165</v>
      </c>
      <c r="B157" s="38" t="s">
        <v>164</v>
      </c>
      <c r="C157" s="38" t="s">
        <v>192</v>
      </c>
      <c r="D157" s="38"/>
      <c r="E157" s="38"/>
      <c r="F157" s="38"/>
      <c r="G157" s="38"/>
      <c r="H157" s="38"/>
      <c r="I157" s="46">
        <v>10000</v>
      </c>
      <c r="J157" s="38"/>
      <c r="K157" s="38">
        <v>0.05</v>
      </c>
      <c r="L157" s="38">
        <v>914.35</v>
      </c>
    </row>
    <row r="158" spans="1:12" ht="51.75">
      <c r="A158" s="56" t="s">
        <v>166</v>
      </c>
      <c r="B158" s="38" t="s">
        <v>167</v>
      </c>
      <c r="C158" s="38" t="s">
        <v>198</v>
      </c>
      <c r="D158" s="38"/>
      <c r="E158" s="38"/>
      <c r="F158" s="38"/>
      <c r="G158" s="38"/>
      <c r="H158" s="38"/>
      <c r="I158" s="46">
        <v>2500</v>
      </c>
      <c r="J158" s="38"/>
      <c r="K158" s="38">
        <v>0.02</v>
      </c>
      <c r="L158" s="38">
        <v>365.74</v>
      </c>
    </row>
    <row r="159" spans="1:12" ht="59.25" customHeight="1">
      <c r="A159" s="38" t="s">
        <v>172</v>
      </c>
      <c r="B159" s="57" t="s">
        <v>174</v>
      </c>
      <c r="C159" s="38" t="s">
        <v>194</v>
      </c>
      <c r="D159" s="38"/>
      <c r="E159" s="38"/>
      <c r="F159" s="38"/>
      <c r="G159" s="38"/>
      <c r="H159" s="38"/>
      <c r="I159" s="46">
        <v>15000</v>
      </c>
      <c r="J159" s="38"/>
      <c r="K159" s="38">
        <v>0.07</v>
      </c>
      <c r="L159" s="38">
        <v>1280.09</v>
      </c>
    </row>
    <row r="160" spans="1:12" ht="64.5">
      <c r="A160" s="38" t="s">
        <v>173</v>
      </c>
      <c r="B160" s="38" t="s">
        <v>214</v>
      </c>
      <c r="C160" s="38" t="s">
        <v>195</v>
      </c>
      <c r="D160" s="38"/>
      <c r="E160" s="38"/>
      <c r="F160" s="38"/>
      <c r="G160" s="38"/>
      <c r="H160" s="38"/>
      <c r="I160" s="46">
        <v>60000</v>
      </c>
      <c r="J160" s="38"/>
      <c r="K160" s="38">
        <v>0.28</v>
      </c>
      <c r="L160" s="38">
        <v>5120.36</v>
      </c>
    </row>
    <row r="161" spans="1:12" ht="55.5" customHeight="1">
      <c r="A161" s="56" t="s">
        <v>175</v>
      </c>
      <c r="B161" s="38" t="s">
        <v>213</v>
      </c>
      <c r="C161" s="38" t="s">
        <v>203</v>
      </c>
      <c r="D161" s="38"/>
      <c r="E161" s="38"/>
      <c r="F161" s="38"/>
      <c r="G161" s="38"/>
      <c r="H161" s="38"/>
      <c r="I161" s="46">
        <v>12000</v>
      </c>
      <c r="J161" s="38"/>
      <c r="K161" s="38">
        <v>0.06</v>
      </c>
      <c r="L161" s="38">
        <v>1097.22</v>
      </c>
    </row>
    <row r="162" spans="1:12" ht="26.25">
      <c r="A162" s="38" t="s">
        <v>176</v>
      </c>
      <c r="B162" s="38" t="s">
        <v>224</v>
      </c>
      <c r="C162" s="38" t="s">
        <v>203</v>
      </c>
      <c r="D162" s="38"/>
      <c r="E162" s="38"/>
      <c r="F162" s="38"/>
      <c r="G162" s="38"/>
      <c r="H162" s="38"/>
      <c r="I162" s="46">
        <v>30000</v>
      </c>
      <c r="J162" s="38"/>
      <c r="K162" s="38">
        <v>0.14</v>
      </c>
      <c r="L162" s="38">
        <v>2560.18</v>
      </c>
    </row>
    <row r="163" spans="1:12" ht="26.25">
      <c r="A163" s="38" t="s">
        <v>177</v>
      </c>
      <c r="B163" s="38" t="s">
        <v>245</v>
      </c>
      <c r="C163" s="38" t="s">
        <v>194</v>
      </c>
      <c r="D163" s="38"/>
      <c r="E163" s="38"/>
      <c r="F163" s="38"/>
      <c r="G163" s="38"/>
      <c r="H163" s="38"/>
      <c r="I163" s="46">
        <v>15000</v>
      </c>
      <c r="J163" s="38"/>
      <c r="K163" s="38">
        <v>0.07</v>
      </c>
      <c r="L163" s="38">
        <v>1280.09</v>
      </c>
    </row>
    <row r="164" spans="1:12" ht="26.25">
      <c r="A164" s="38" t="s">
        <v>178</v>
      </c>
      <c r="B164" s="38" t="s">
        <v>244</v>
      </c>
      <c r="C164" s="38" t="s">
        <v>194</v>
      </c>
      <c r="D164" s="38"/>
      <c r="E164" s="38"/>
      <c r="F164" s="38"/>
      <c r="G164" s="38"/>
      <c r="H164" s="38"/>
      <c r="I164" s="46">
        <v>10000</v>
      </c>
      <c r="J164" s="38"/>
      <c r="K164" s="38">
        <v>0.05</v>
      </c>
      <c r="L164" s="38">
        <v>914.35</v>
      </c>
    </row>
    <row r="165" spans="1:12" ht="26.25">
      <c r="A165" s="38" t="s">
        <v>179</v>
      </c>
      <c r="B165" s="38" t="s">
        <v>243</v>
      </c>
      <c r="C165" s="38" t="s">
        <v>194</v>
      </c>
      <c r="D165" s="38" t="s">
        <v>180</v>
      </c>
      <c r="E165" s="38"/>
      <c r="F165" s="38"/>
      <c r="G165" s="38"/>
      <c r="H165" s="38"/>
      <c r="I165" s="46">
        <v>10000</v>
      </c>
      <c r="J165" s="38"/>
      <c r="K165" s="38">
        <v>0.05</v>
      </c>
      <c r="L165" s="38">
        <v>914.35</v>
      </c>
    </row>
    <row r="166" spans="1:12" ht="51.75">
      <c r="A166" s="38" t="s">
        <v>181</v>
      </c>
      <c r="B166" s="38" t="s">
        <v>215</v>
      </c>
      <c r="C166" s="38" t="s">
        <v>196</v>
      </c>
      <c r="D166" s="38"/>
      <c r="E166" s="38"/>
      <c r="F166" s="38"/>
      <c r="G166" s="38"/>
      <c r="H166" s="38"/>
      <c r="I166" s="46">
        <v>10000</v>
      </c>
      <c r="J166" s="38"/>
      <c r="K166" s="38">
        <v>0.05</v>
      </c>
      <c r="L166" s="38">
        <v>914.35</v>
      </c>
    </row>
    <row r="167" spans="1:12" ht="51.75">
      <c r="A167" s="38" t="s">
        <v>182</v>
      </c>
      <c r="B167" s="38" t="s">
        <v>208</v>
      </c>
      <c r="C167" s="38"/>
      <c r="D167" s="38"/>
      <c r="E167" s="38"/>
      <c r="F167" s="38"/>
      <c r="G167" s="38"/>
      <c r="H167" s="38"/>
      <c r="I167" s="46">
        <v>50000</v>
      </c>
      <c r="J167" s="38"/>
      <c r="K167" s="38">
        <v>0.23</v>
      </c>
      <c r="L167" s="38">
        <v>4206.01</v>
      </c>
    </row>
    <row r="168" spans="1:12" ht="51.75">
      <c r="A168" s="38" t="s">
        <v>209</v>
      </c>
      <c r="B168" s="38" t="s">
        <v>210</v>
      </c>
      <c r="C168" s="38"/>
      <c r="D168" s="38"/>
      <c r="E168" s="38"/>
      <c r="F168" s="38"/>
      <c r="G168" s="38"/>
      <c r="H168" s="38"/>
      <c r="I168" s="58">
        <v>20000</v>
      </c>
      <c r="J168" s="38"/>
      <c r="K168" s="38">
        <v>0.09</v>
      </c>
      <c r="L168" s="38">
        <v>1645.83</v>
      </c>
    </row>
    <row r="169" spans="1:12" ht="51.75">
      <c r="A169" s="56" t="s">
        <v>249</v>
      </c>
      <c r="B169" s="38" t="s">
        <v>225</v>
      </c>
      <c r="C169" s="38"/>
      <c r="D169" s="38"/>
      <c r="E169" s="38"/>
      <c r="F169" s="38"/>
      <c r="G169" s="38"/>
      <c r="H169" s="38"/>
      <c r="I169" s="92">
        <v>275999</v>
      </c>
      <c r="J169" s="38"/>
      <c r="K169" s="38">
        <v>1.2</v>
      </c>
      <c r="L169" s="38">
        <v>21944.4</v>
      </c>
    </row>
    <row r="170" spans="1:12" ht="39">
      <c r="A170" s="62"/>
      <c r="B170" s="62" t="s">
        <v>241</v>
      </c>
      <c r="C170" s="62"/>
      <c r="D170" s="62"/>
      <c r="E170" s="62"/>
      <c r="F170" s="62"/>
      <c r="G170" s="62"/>
      <c r="H170" s="62"/>
      <c r="I170" s="89">
        <v>592499</v>
      </c>
      <c r="J170" s="62"/>
      <c r="K170" s="62">
        <v>2.7</v>
      </c>
      <c r="L170" s="62">
        <v>49374.9</v>
      </c>
    </row>
    <row r="171" spans="1:12" ht="18.75">
      <c r="A171" s="111" t="s">
        <v>184</v>
      </c>
      <c r="B171" s="111"/>
      <c r="C171" s="111"/>
      <c r="D171" s="111"/>
      <c r="E171" s="111"/>
      <c r="F171" s="111"/>
      <c r="G171" s="111"/>
      <c r="H171" s="38"/>
      <c r="I171" s="59">
        <v>3072216</v>
      </c>
      <c r="J171" s="38"/>
      <c r="K171" s="38"/>
      <c r="L171" s="59"/>
    </row>
    <row r="172" spans="1:12" ht="15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</row>
    <row r="173" spans="1:12" ht="15.75">
      <c r="A173" s="61"/>
      <c r="B173" s="61"/>
      <c r="C173" s="61"/>
      <c r="D173" s="61"/>
      <c r="E173" s="90"/>
      <c r="F173" s="61"/>
      <c r="G173" s="61"/>
      <c r="H173" s="61"/>
      <c r="I173" s="61"/>
      <c r="J173" s="61"/>
      <c r="K173" s="61"/>
      <c r="L173" s="61"/>
    </row>
    <row r="174" spans="1:12" s="20" customFormat="1" ht="24" customHeight="1">
      <c r="A174" s="63"/>
      <c r="B174" s="63" t="s">
        <v>185</v>
      </c>
      <c r="C174" s="63"/>
      <c r="D174" s="64"/>
      <c r="E174" s="64"/>
      <c r="F174" s="64"/>
      <c r="G174" s="64"/>
      <c r="H174" s="64"/>
      <c r="I174" s="63" t="s">
        <v>186</v>
      </c>
      <c r="J174" s="64"/>
      <c r="K174" s="64"/>
      <c r="L174" s="64"/>
    </row>
    <row r="175" spans="1:12" ht="15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</row>
    <row r="176" spans="1:12" s="20" customFormat="1" ht="18.75">
      <c r="A176" s="63" t="s">
        <v>187</v>
      </c>
      <c r="B176" s="64"/>
      <c r="C176" s="64"/>
      <c r="D176" s="64"/>
      <c r="E176" s="64"/>
      <c r="F176" s="64"/>
      <c r="G176" s="64"/>
      <c r="H176" s="64"/>
      <c r="I176" s="63" t="s">
        <v>211</v>
      </c>
      <c r="J176" s="64"/>
      <c r="K176" s="64"/>
      <c r="L176" s="64"/>
    </row>
    <row r="177" spans="1:12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1:12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1:12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1:12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1:12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1:12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1:12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1:12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1:12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1:12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1:12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2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1:12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1:12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1:12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2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1:12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1:12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1:12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1:12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1:12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1:12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1:12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1:12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1:12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1:12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1:12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1:12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1:12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1:12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1:12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1:12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1:12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1:12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1:12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1:12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1:12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1:12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1:12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1:12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1:12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1:12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1:12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1:12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1:12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1:12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1:12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1:12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1:12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1:12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1:12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1:12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1:12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1:12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1:12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1:12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1:12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1:12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1:12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1:12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1:12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1:12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1:12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1:12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1:12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1:12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1:12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1:12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1:12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1:12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1:12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1:12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1:12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1:12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1:12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1:12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1:12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1:12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1:12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1:12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1:12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1:12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1:12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1:12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1:12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1:12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1:12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1:12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1:12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1:12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1:12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1:12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1:12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1:12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</sheetData>
  <sheetProtection/>
  <mergeCells count="38">
    <mergeCell ref="A171:G171"/>
    <mergeCell ref="A24:B24"/>
    <mergeCell ref="A1:I1"/>
    <mergeCell ref="A2:J2"/>
    <mergeCell ref="B5:I5"/>
    <mergeCell ref="B3:G3"/>
    <mergeCell ref="B11:I11"/>
    <mergeCell ref="B26:I26"/>
    <mergeCell ref="B83:I83"/>
    <mergeCell ref="B69:K69"/>
    <mergeCell ref="B81:K81"/>
    <mergeCell ref="B28:I28"/>
    <mergeCell ref="B30:I30"/>
    <mergeCell ref="B42:K42"/>
    <mergeCell ref="B47:K47"/>
    <mergeCell ref="A36:K36"/>
    <mergeCell ref="A37:J37"/>
    <mergeCell ref="B40:K40"/>
    <mergeCell ref="B32:I32"/>
    <mergeCell ref="B73:K73"/>
    <mergeCell ref="B149:H149"/>
    <mergeCell ref="B85:I85"/>
    <mergeCell ref="B88:H88"/>
    <mergeCell ref="H89:I89"/>
    <mergeCell ref="B89:G89"/>
    <mergeCell ref="B92:K92"/>
    <mergeCell ref="B113:D113"/>
    <mergeCell ref="B147:E147"/>
    <mergeCell ref="B77:K77"/>
    <mergeCell ref="B152:H152"/>
    <mergeCell ref="B94:G94"/>
    <mergeCell ref="B115:H115"/>
    <mergeCell ref="B130:H130"/>
    <mergeCell ref="B134:H134"/>
    <mergeCell ref="B128:D128"/>
    <mergeCell ref="B132:D132"/>
    <mergeCell ref="B143:D143"/>
    <mergeCell ref="B145:D145"/>
  </mergeCells>
  <printOptions/>
  <pageMargins left="0.7086614173228347" right="0.7086614173228347" top="0.35433070866141736" bottom="0.7480314960629921" header="0.1181102362204724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Рощино</dc:creator>
  <cp:keywords/>
  <dc:description/>
  <cp:lastModifiedBy>ТСЖ</cp:lastModifiedBy>
  <cp:lastPrinted>2014-01-15T04:58:35Z</cp:lastPrinted>
  <dcterms:created xsi:type="dcterms:W3CDTF">2011-10-26T14:41:48Z</dcterms:created>
  <dcterms:modified xsi:type="dcterms:W3CDTF">2014-02-28T04:37:02Z</dcterms:modified>
  <cp:category/>
  <cp:version/>
  <cp:contentType/>
  <cp:contentStatus/>
</cp:coreProperties>
</file>